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nzwac-my.sharepoint.com/personal/ric_cullinane_herengaanuku_govt_nz/Documents/Documents/"/>
    </mc:Choice>
  </mc:AlternateContent>
  <xr:revisionPtr revIDLastSave="0" documentId="8_{8B56B838-C97C-498B-8E38-8EA2F00ADACA}" xr6:coauthVersionLast="47" xr6:coauthVersionMax="47" xr10:uidLastSave="{00000000-0000-0000-0000-000000000000}"/>
  <bookViews>
    <workbookView xWindow="-98" yWindow="-98" windowWidth="20715" windowHeight="13155"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expenses'!$A$1:$E$23</definedName>
    <definedName name="_xlnm.Print_Area" localSheetId="5">'Gifts and benefits'!$A$1:$F$25</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 l="1"/>
  <c r="B21" i="1"/>
  <c r="B23" i="1"/>
  <c r="D14" i="4"/>
  <c r="C17" i="3"/>
  <c r="C14" i="2"/>
  <c r="C32" i="1"/>
  <c r="C15" i="1"/>
  <c r="C25" i="1" l="1"/>
  <c r="B6" i="13"/>
  <c r="E60" i="13"/>
  <c r="C60" i="13"/>
  <c r="C16" i="4"/>
  <c r="C15" i="4"/>
  <c r="B60" i="13" l="1"/>
  <c r="B59" i="13"/>
  <c r="D59" i="13"/>
  <c r="B58" i="13"/>
  <c r="D58" i="13"/>
  <c r="D57" i="13"/>
  <c r="B57" i="13"/>
  <c r="D56" i="13"/>
  <c r="B56" i="13"/>
  <c r="D55" i="13"/>
  <c r="B55" i="13"/>
  <c r="B2" i="4"/>
  <c r="B3" i="4"/>
  <c r="B2" i="3"/>
  <c r="B3" i="3"/>
  <c r="B2" i="2"/>
  <c r="B3" i="2"/>
  <c r="B2" i="1"/>
  <c r="B3" i="1"/>
  <c r="F58" i="13" l="1"/>
  <c r="D14" i="2" s="1"/>
  <c r="F60" i="13"/>
  <c r="E14" i="4" s="1"/>
  <c r="F59" i="13"/>
  <c r="D17" i="3" s="1"/>
  <c r="F57" i="13"/>
  <c r="D32" i="1" s="1"/>
  <c r="F56" i="13"/>
  <c r="D25" i="1" s="1"/>
  <c r="F55" i="13"/>
  <c r="D15" i="1" s="1"/>
  <c r="C13" i="13"/>
  <c r="C12" i="13"/>
  <c r="C11" i="13"/>
  <c r="C16" i="13" l="1"/>
  <c r="C17" i="13"/>
  <c r="B5" i="4" l="1"/>
  <c r="B4" i="4"/>
  <c r="B5" i="3"/>
  <c r="B4" i="3"/>
  <c r="B5" i="2"/>
  <c r="B4" i="2"/>
  <c r="B5" i="1"/>
  <c r="B4" i="1"/>
  <c r="C15" i="13" l="1"/>
  <c r="F12" i="13" l="1"/>
  <c r="C14" i="4"/>
  <c r="F11" i="13" s="1"/>
  <c r="F13" i="13" l="1"/>
  <c r="B32" i="1"/>
  <c r="B17" i="13" s="1"/>
  <c r="B25" i="1"/>
  <c r="B16" i="13" s="1"/>
  <c r="B15" i="1"/>
  <c r="B15" i="13" s="1"/>
  <c r="B17" i="3" l="1"/>
  <c r="B13" i="13" s="1"/>
  <c r="B14" i="2"/>
  <c r="B12" i="13" s="1"/>
  <c r="B11" i="13" l="1"/>
  <c r="B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<sst xmlns="http://schemas.openxmlformats.org/spreadsheetml/2006/main" count="253" uniqueCount="192">
  <si>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</si>
  <si>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</si>
  <si>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</si>
  <si>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</si>
  <si>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</si>
  <si>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</si>
  <si>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</si>
  <si>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</si>
  <si>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</si>
  <si>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</si>
  <si>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</si>
  <si>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</si>
  <si>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</si>
  <si>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</si>
  <si>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</si>
  <si>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</si>
  <si>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</si>
  <si>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</si>
  <si>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</si>
  <si>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</si>
  <si>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</si>
  <si>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</si>
  <si>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</si>
  <si>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</si>
  <si>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</si>
  <si>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</si>
  <si>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</si>
  <si>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</si>
  <si>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</si>
  <si>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</si>
  <si>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</si>
  <si>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</si>
  <si>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</si>
  <si>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</si>
  <si>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</si>
  <si>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</si>
  <si>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</si>
  <si>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</si>
  <si>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</si>
  <si>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</si>
  <si>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</si>
  <si>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</si>
  <si>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</si>
  <si>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</si>
  <si>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</si>
  <si>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</si>
  <si>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</si>
  <si>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</si>
  <si>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</si>
  <si>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</si>
  <si>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</si>
  <si>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</si>
  <si>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</si>
  <si>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NZ Walking Access Commission</t>
  </si>
  <si>
    <t>Chief Executive**</t>
  </si>
  <si>
    <t>Ric Cullinane</t>
  </si>
  <si>
    <t>Disclosure period start***</t>
  </si>
  <si>
    <t>Disclosure period end***</t>
  </si>
  <si>
    <t>Agency totals check</t>
  </si>
  <si>
    <t>Chief Executive approval****</t>
  </si>
  <si>
    <t>This disclosure has not yet been approved by the Chief Executive</t>
  </si>
  <si>
    <t>Other sign-off****</t>
  </si>
  <si>
    <t>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</si>
  <si>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</si>
  <si>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</si>
  <si>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</si>
  <si>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</si>
  <si>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</si>
  <si>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</si>
  <si>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</si>
  <si>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</si>
  <si>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</si>
  <si>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</si>
  <si>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</si>
  <si>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</si>
  <si>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</si>
  <si>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</si>
  <si>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</si>
  <si>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</si>
  <si>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</si>
  <si>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</si>
  <si>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</si>
  <si>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</si>
  <si>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</si>
  <si>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</si>
  <si>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</si>
  <si>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</si>
  <si>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</si>
  <si>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</si>
  <si>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</si>
  <si>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</si>
  <si>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</si>
  <si>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</si>
  <si>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</si>
  <si>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</si>
  <si>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</si>
  <si>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</si>
  <si>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</si>
  <si>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</si>
  <si>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</si>
  <si>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</si>
  <si>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</si>
  <si>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</si>
  <si>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</si>
  <si>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</si>
  <si>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</si>
  <si>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</si>
  <si>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</si>
  <si>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</si>
  <si>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</si>
  <si>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</si>
  <si>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</si>
  <si>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</si>
  <si>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</si>
  <si>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</si>
  <si>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</si>
  <si>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</si>
  <si>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</si>
  <si>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</si>
  <si>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</si>
  <si>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</si>
  <si>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</si>
  <si>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</si>
  <si>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</si>
  <si>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</si>
  <si>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</si>
  <si>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 xml:space="preserve">No international travel </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</si>
  <si>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</si>
  <si>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</si>
  <si>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</si>
  <si>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Outdoor Access Champion award presentation - Edwin Shepard, Aotearoa Climbing Access Trust</t>
  </si>
  <si>
    <t>airfares</t>
  </si>
  <si>
    <t>Auckland</t>
  </si>
  <si>
    <t>taxis</t>
  </si>
  <si>
    <t>airport parking</t>
  </si>
  <si>
    <t>Outdoor Access Champion award presentation - Whangawehi Catchment Management Group</t>
  </si>
  <si>
    <t>Mahia</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</si>
  <si>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</si>
  <si>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</si>
  <si>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</si>
  <si>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</si>
  <si>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Nil</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</si>
  <si>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</si>
  <si>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</si>
  <si>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</si>
  <si>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</si>
  <si>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</si>
  <si>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</si>
  <si>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</si>
  <si>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</si>
  <si>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</si>
  <si>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</si>
  <si>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</si>
  <si>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</si>
  <si>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</si>
  <si>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Nil.</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</si>
  <si>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</si>
  <si>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</si>
  <si>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</si>
  <si>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</si>
  <si>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</si>
  <si>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</si>
  <si>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</si>
  <si>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</si>
  <si>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</si>
  <si>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1 July 20223- 30 June 2024</t>
  </si>
  <si>
    <t>work mobile phone plan, total charges for the year</t>
  </si>
  <si>
    <t>phone and data costs</t>
  </si>
  <si>
    <t>new prescription glasses for work</t>
  </si>
  <si>
    <t>cost of eye exam and new glasses (up to limit of $500)</t>
  </si>
  <si>
    <t>work credit card annual card fee</t>
  </si>
  <si>
    <t>bank fee</t>
  </si>
  <si>
    <t>meeting with board chair and deputy CE following select committee hearing</t>
  </si>
  <si>
    <t>coffees and refreshment for 3</t>
  </si>
  <si>
    <t>Wellington</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</si>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</sst>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2"/>
      <color rgb="FF808080"/>
      <name val="Arial"/>
    </font>
    <font>
      <b/>
      <i/>
      <sz val="10"/>
      <name val="Arial"/>
      <family val="2"/>
    </font>
    <font>
      <sz val="10"/>
      <color rgb="FF000000"/>
      <name val="Arial"/>
    </font>
    <font>
      <sz val="10"/>
      <color rgb="FF000000"/>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DAEEF3"/>
        <bgColor rgb="FF000000"/>
      </patternFill>
    </fill>
    <fill>
      <patternFill patternType="solid">
        <fgColor rgb="FFCCFFCC"/>
        <bgColor rgb="FF000000"/>
      </patternFill>
    </fill>
  </fills>
  <borders count="19">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style="thin">
        <color theme="0" tint="-0.24994659260841701"/>
      </right>
      <top style="thin">
        <color theme="0" tint="-0.24994659260841701"/>
      </top>
      <bottom style="thin">
        <color rgb="FF000000"/>
      </bottom>
      <diagonal/>
    </border>
    <border>
      <left style="thin">
        <color theme="0" tint="-0.24994659260841701"/>
      </left>
      <right style="thin">
        <color theme="0" tint="-0.24994659260841701"/>
      </right>
      <top style="thin">
        <color theme="0" tint="-0.24994659260841701"/>
      </top>
      <bottom style="thin">
        <color rgb="FF000000"/>
      </bottom>
      <diagonal/>
    </border>
    <border>
      <left style="thin">
        <color theme="0" tint="-0.24994659260841701"/>
      </left>
      <right/>
      <top style="thin">
        <color theme="0" tint="-0.24994659260841701"/>
      </top>
      <bottom style="thin">
        <color rgb="FF000000"/>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1">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38" fillId="12" borderId="11" xfId="0" applyFont="1" applyFill="1" applyBorder="1" applyProtection="1">
      <protection locked="0"/>
    </xf>
    <xf numFmtId="8" fontId="15" fillId="13" borderId="12" xfId="0" applyNumberFormat="1" applyFont="1" applyFill="1" applyBorder="1" applyAlignment="1" applyProtection="1">
      <alignment wrapText="1"/>
      <protection locked="0"/>
    </xf>
    <xf numFmtId="0" fontId="39" fillId="13" borderId="12" xfId="0" applyFont="1" applyFill="1" applyBorder="1" applyAlignment="1" applyProtection="1">
      <alignment wrapText="1"/>
      <protection locked="0"/>
    </xf>
    <xf numFmtId="15" fontId="15" fillId="13" borderId="11" xfId="0" applyNumberFormat="1" applyFont="1" applyFill="1" applyBorder="1" applyAlignment="1" applyProtection="1">
      <alignment wrapText="1"/>
      <protection locked="0"/>
    </xf>
    <xf numFmtId="0" fontId="40" fillId="13" borderId="12" xfId="0" applyFont="1" applyFill="1" applyBorder="1" applyAlignment="1" applyProtection="1">
      <alignment wrapText="1"/>
      <protection locked="0"/>
    </xf>
    <xf numFmtId="0" fontId="39" fillId="13" borderId="11" xfId="0" applyFont="1" applyFill="1" applyBorder="1" applyAlignment="1" applyProtection="1">
      <alignment horizontal="right" wrapText="1"/>
      <protection locked="0"/>
    </xf>
    <xf numFmtId="167" fontId="15" fillId="11" borderId="13" xfId="0" applyNumberFormat="1" applyFont="1" applyFill="1" applyBorder="1" applyAlignment="1" applyProtection="1">
      <alignment vertical="center"/>
      <protection locked="0"/>
    </xf>
    <xf numFmtId="164" fontId="15" fillId="11" borderId="14" xfId="0" applyNumberFormat="1" applyFont="1" applyFill="1" applyBorder="1" applyAlignment="1" applyProtection="1">
      <alignment vertical="center" wrapText="1"/>
      <protection locked="0"/>
    </xf>
    <xf numFmtId="0" fontId="15" fillId="11" borderId="15" xfId="0" applyFont="1" applyFill="1" applyBorder="1" applyAlignment="1" applyProtection="1">
      <alignment vertical="center" wrapText="1"/>
      <protection locked="0"/>
    </xf>
    <xf numFmtId="167" fontId="15" fillId="11" borderId="16" xfId="0" applyNumberFormat="1" applyFont="1" applyFill="1" applyBorder="1" applyAlignment="1" applyProtection="1">
      <alignment vertical="center"/>
      <protection locked="0"/>
    </xf>
    <xf numFmtId="164" fontId="15" fillId="11" borderId="17" xfId="0" applyNumberFormat="1" applyFont="1" applyFill="1" applyBorder="1" applyAlignment="1" applyProtection="1">
      <alignment vertical="center" wrapText="1"/>
      <protection locked="0"/>
    </xf>
    <xf numFmtId="0" fontId="15" fillId="11" borderId="18" xfId="0" applyFont="1" applyFill="1" applyBorder="1" applyAlignment="1" applyProtection="1">
      <alignment vertical="center" wrapText="1"/>
      <protection locked="0"/>
    </xf>
    <xf numFmtId="0" fontId="20" fillId="3" borderId="0" xfId="0" applyFont="1" applyFill="1" applyAlignment="1">
      <alignment vertical="top" wrapText="1"/>
    </xf>
    <xf numFmtId="0" fontId="21" fillId="11" borderId="17" xfId="0" applyFont="1" applyFill="1" applyBorder="1" applyAlignment="1" applyProtection="1">
      <alignment vertical="center" wrapText="1"/>
      <protection locked="0"/>
    </xf>
    <xf numFmtId="0" fontId="39" fillId="11" borderId="17" xfId="0" applyFont="1" applyFill="1" applyBorder="1" applyAlignment="1" applyProtection="1">
      <alignment vertical="center" wrapText="1"/>
      <protection locked="0"/>
    </xf>
    <xf numFmtId="0" fontId="15" fillId="11" borderId="14" xfId="0" applyFont="1" applyFill="1" applyBorder="1" applyAlignment="1" applyProtection="1">
      <alignment vertical="center" wrapText="1"/>
      <protection locked="0"/>
    </xf>
    <xf numFmtId="0" fontId="15" fillId="11" borderId="17" xfId="0" applyFont="1" applyFill="1" applyBorder="1" applyAlignment="1" applyProtection="1">
      <alignment vertical="center" wrapText="1"/>
      <protection locked="0"/>
    </xf>
    <xf numFmtId="167" fontId="15" fillId="11" borderId="16" xfId="0" applyNumberFormat="1" applyFont="1" applyFill="1" applyBorder="1" applyAlignment="1" applyProtection="1">
      <alignment horizontal="right" vertical="center"/>
      <protection locked="0"/>
    </xf>
    <xf numFmtId="164" fontId="15" fillId="10" borderId="0" xfId="0" applyNumberFormat="1" applyFont="1" applyFill="1" applyAlignment="1" applyProtection="1">
      <alignment vertical="center" wrapText="1"/>
      <protection locked="0"/>
    </xf>
    <xf numFmtId="0" fontId="0" fillId="10" borderId="0" xfId="0" applyFill="1" applyAlignment="1" applyProtection="1">
      <alignment vertical="center"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7" fillId="11" borderId="2" xfId="0" applyFont="1" applyFill="1" applyBorder="1" applyAlignment="1" applyProtection="1">
      <alignment horizontal="left" vertical="center" wrapText="1" readingOrder="1"/>
      <protection locked="0"/>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9" zoomScaleNormal="100" workbookViewId="0">
      <selection activeCell="A47" sqref="A47"/>
    </sheetView>
  </sheetViews>
  <sheetFormatPr defaultColWidth="0" defaultRowHeight="13.5" zeroHeight="1" x14ac:dyDescent="0.35"/>
  <cols>
    <col min="1" max="1" width="219.265625" style="41" customWidth="1"/>
    <col min="2" max="2" width="33.265625" style="40" customWidth="1"/>
    <col min="3" max="16384" width="8.73046875" hidden="1"/>
  </cols>
  <sheetData>
    <row r="1" spans="1:2" ht="23.25" customHeight="1" x14ac:dyDescent="0.35">
      <c r="A1" s="39" t="s">
        <v>0</v>
      </c>
    </row>
    <row r="2" spans="1:2" ht="33" customHeight="1" x14ac:dyDescent="0.35">
      <c r="A2" s="95" t="s">
        <v>1</v>
      </c>
    </row>
    <row r="3" spans="1:2" ht="17.25" customHeight="1" x14ac:dyDescent="0.35"/>
    <row r="4" spans="1:2" ht="23.25" customHeight="1" x14ac:dyDescent="0.35">
      <c r="A4" s="119" t="s">
        <v>2</v>
      </c>
    </row>
    <row r="5" spans="1:2" ht="17.25" customHeight="1" x14ac:dyDescent="0.35"/>
    <row r="6" spans="1:2" ht="23.25" customHeight="1" x14ac:dyDescent="0.35">
      <c r="A6" s="42" t="s">
        <v>3</v>
      </c>
    </row>
    <row r="7" spans="1:2" ht="17.25" customHeight="1" x14ac:dyDescent="0.35">
      <c r="A7" s="43" t="s">
        <v>4</v>
      </c>
    </row>
    <row r="8" spans="1:2" ht="17.25" customHeight="1" x14ac:dyDescent="0.35">
      <c r="A8" s="43" t="s">
        <v>5</v>
      </c>
    </row>
    <row r="9" spans="1:2" ht="17.25" customHeight="1" x14ac:dyDescent="0.35">
      <c r="A9" s="43"/>
    </row>
    <row r="10" spans="1:2" ht="23.25" customHeight="1" x14ac:dyDescent="0.35">
      <c r="A10" s="42" t="s">
        <v>6</v>
      </c>
      <c r="B10" s="70" t="s">
        <v>7</v>
      </c>
    </row>
    <row r="11" spans="1:2" ht="17.25" customHeight="1" x14ac:dyDescent="0.35">
      <c r="A11" s="44" t="s">
        <v>8</v>
      </c>
    </row>
    <row r="12" spans="1:2" ht="17.25" customHeight="1" x14ac:dyDescent="0.35">
      <c r="A12" s="43" t="s">
        <v>9</v>
      </c>
    </row>
    <row r="13" spans="1:2" ht="17.25" customHeight="1" x14ac:dyDescent="0.35">
      <c r="A13" s="43" t="s">
        <v>10</v>
      </c>
    </row>
    <row r="14" spans="1:2" ht="17.25" customHeight="1" x14ac:dyDescent="0.35">
      <c r="A14" s="45" t="s">
        <v>11</v>
      </c>
    </row>
    <row r="15" spans="1:2" ht="17.25" customHeight="1" x14ac:dyDescent="0.35">
      <c r="A15" s="43" t="s">
        <v>12</v>
      </c>
    </row>
    <row r="16" spans="1:2" ht="17.25" customHeight="1" x14ac:dyDescent="0.35">
      <c r="A16" s="43"/>
    </row>
    <row r="17" spans="1:1" ht="23.25" customHeight="1" x14ac:dyDescent="0.35">
      <c r="A17" s="42" t="s">
        <v>13</v>
      </c>
    </row>
    <row r="18" spans="1:1" ht="17.25" customHeight="1" x14ac:dyDescent="0.35">
      <c r="A18" s="45" t="s">
        <v>14</v>
      </c>
    </row>
    <row r="19" spans="1:1" ht="17.25" customHeight="1" x14ac:dyDescent="0.35">
      <c r="A19" s="45" t="s">
        <v>15</v>
      </c>
    </row>
    <row r="20" spans="1:1" ht="17.25" customHeight="1" x14ac:dyDescent="0.35">
      <c r="A20" s="66" t="s">
        <v>16</v>
      </c>
    </row>
    <row r="21" spans="1:1" ht="17.25" customHeight="1" x14ac:dyDescent="0.35">
      <c r="A21" s="46"/>
    </row>
    <row r="22" spans="1:1" ht="23.25" customHeight="1" x14ac:dyDescent="0.35">
      <c r="A22" s="42" t="s">
        <v>17</v>
      </c>
    </row>
    <row r="23" spans="1:1" ht="17.25" customHeight="1" x14ac:dyDescent="0.35">
      <c r="A23" s="46" t="s">
        <v>18</v>
      </c>
    </row>
    <row r="24" spans="1:1" ht="17.25" customHeight="1" x14ac:dyDescent="0.35">
      <c r="A24" s="46"/>
    </row>
    <row r="25" spans="1:1" ht="23.25" customHeight="1" x14ac:dyDescent="0.35">
      <c r="A25" s="42" t="s">
        <v>19</v>
      </c>
    </row>
    <row r="26" spans="1:1" ht="17.25" customHeight="1" x14ac:dyDescent="0.35">
      <c r="A26" s="47" t="s">
        <v>20</v>
      </c>
    </row>
    <row r="27" spans="1:1" ht="32.25" customHeight="1" x14ac:dyDescent="0.35">
      <c r="A27" s="45" t="s">
        <v>21</v>
      </c>
    </row>
    <row r="28" spans="1:1" ht="17.25" customHeight="1" x14ac:dyDescent="0.35">
      <c r="A28" s="47" t="s">
        <v>22</v>
      </c>
    </row>
    <row r="29" spans="1:1" ht="32.25" customHeight="1" x14ac:dyDescent="0.35">
      <c r="A29" s="45" t="s">
        <v>23</v>
      </c>
    </row>
    <row r="30" spans="1:1" ht="17.25" customHeight="1" x14ac:dyDescent="0.35">
      <c r="A30" s="47" t="s">
        <v>24</v>
      </c>
    </row>
    <row r="31" spans="1:1" ht="17.25" customHeight="1" x14ac:dyDescent="0.35">
      <c r="A31" s="45" t="s">
        <v>25</v>
      </c>
    </row>
    <row r="32" spans="1:1" ht="17.25" customHeight="1" x14ac:dyDescent="0.35">
      <c r="A32" s="47" t="s">
        <v>26</v>
      </c>
    </row>
    <row r="33" spans="1:1" ht="32.25" customHeight="1" x14ac:dyDescent="0.35">
      <c r="A33" s="45" t="s">
        <v>27</v>
      </c>
    </row>
    <row r="34" spans="1:1" ht="32.25" customHeight="1" x14ac:dyDescent="0.35">
      <c r="A34" s="44" t="s">
        <v>28</v>
      </c>
    </row>
    <row r="35" spans="1:1" ht="17.25" customHeight="1" x14ac:dyDescent="0.35">
      <c r="A35" s="47" t="s">
        <v>29</v>
      </c>
    </row>
    <row r="36" spans="1:1" ht="32.25" customHeight="1" x14ac:dyDescent="0.35">
      <c r="A36" s="45" t="s">
        <v>30</v>
      </c>
    </row>
    <row r="37" spans="1:1" ht="32.25" customHeight="1" x14ac:dyDescent="0.35">
      <c r="A37" s="45" t="s">
        <v>31</v>
      </c>
    </row>
    <row r="38" spans="1:1" ht="32.25" customHeight="1" x14ac:dyDescent="0.35">
      <c r="A38" s="45" t="s">
        <v>32</v>
      </c>
    </row>
    <row r="39" spans="1:1" ht="17.25" customHeight="1" x14ac:dyDescent="0.35">
      <c r="A39" s="44"/>
    </row>
    <row r="40" spans="1:1" ht="22.5" customHeight="1" x14ac:dyDescent="0.35">
      <c r="A40" s="42" t="s">
        <v>33</v>
      </c>
    </row>
    <row r="41" spans="1:1" ht="17.25" customHeight="1" x14ac:dyDescent="0.35">
      <c r="A41" s="51" t="s">
        <v>34</v>
      </c>
    </row>
    <row r="42" spans="1:1" ht="17.25" customHeight="1" x14ac:dyDescent="0.35">
      <c r="A42" s="48" t="s">
        <v>35</v>
      </c>
    </row>
    <row r="43" spans="1:1" ht="17.25" customHeight="1" x14ac:dyDescent="0.35">
      <c r="A43" s="46" t="s">
        <v>36</v>
      </c>
    </row>
    <row r="44" spans="1:1" ht="32.25" customHeight="1" x14ac:dyDescent="0.35">
      <c r="A44" s="46" t="s">
        <v>37</v>
      </c>
    </row>
    <row r="45" spans="1:1" ht="32.25" customHeight="1" x14ac:dyDescent="0.35">
      <c r="A45" s="46" t="s">
        <v>38</v>
      </c>
    </row>
    <row r="46" spans="1:1" ht="17.25" customHeight="1" x14ac:dyDescent="0.35">
      <c r="A46" s="49" t="s">
        <v>39</v>
      </c>
    </row>
    <row r="47" spans="1:1" ht="32.25" customHeight="1" x14ac:dyDescent="0.35">
      <c r="A47" s="45" t="s">
        <v>40</v>
      </c>
    </row>
    <row r="48" spans="1:1" ht="32.25" customHeight="1" x14ac:dyDescent="0.35">
      <c r="A48" s="45" t="s">
        <v>41</v>
      </c>
    </row>
    <row r="49" spans="1:1" ht="32.25" customHeight="1" x14ac:dyDescent="0.35">
      <c r="A49" s="46" t="s">
        <v>42</v>
      </c>
    </row>
    <row r="50" spans="1:1" ht="17.25" customHeight="1" x14ac:dyDescent="0.35">
      <c r="A50" s="46" t="s">
        <v>43</v>
      </c>
    </row>
    <row r="51" spans="1:1" ht="17.25" customHeight="1" x14ac:dyDescent="0.35">
      <c r="A51" s="46" t="s">
        <v>44</v>
      </c>
    </row>
    <row r="52" spans="1:1" ht="17.25" customHeight="1" x14ac:dyDescent="0.35">
      <c r="A52" s="46"/>
    </row>
    <row r="53" spans="1:1" ht="22.5" customHeight="1" x14ac:dyDescent="0.35">
      <c r="A53" s="42" t="s">
        <v>45</v>
      </c>
    </row>
    <row r="54" spans="1:1" ht="32.25" customHeight="1" x14ac:dyDescent="0.35">
      <c r="A54" s="105" t="s">
        <v>46</v>
      </c>
    </row>
    <row r="55" spans="1:1" ht="17.25" customHeight="1" x14ac:dyDescent="0.35">
      <c r="A55" s="50" t="s">
        <v>47</v>
      </c>
    </row>
    <row r="56" spans="1:1" ht="17.25" customHeight="1" x14ac:dyDescent="0.35">
      <c r="A56" s="51" t="s">
        <v>48</v>
      </c>
    </row>
    <row r="57" spans="1:1" ht="17.25" customHeight="1" x14ac:dyDescent="0.35">
      <c r="A57" s="66" t="s">
        <v>49</v>
      </c>
    </row>
    <row r="58" spans="1:1" ht="17.25" customHeight="1" x14ac:dyDescent="0.35">
      <c r="A58" s="52" t="s">
        <v>50</v>
      </c>
    </row>
    <row r="59" spans="1:1" x14ac:dyDescent="0.35"/>
    <row r="61" spans="1:1" hidden="1" x14ac:dyDescent="0.35">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B1" zoomScaleNormal="100" workbookViewId="0">
      <selection activeCell="B7" sqref="B7:F7"/>
    </sheetView>
  </sheetViews>
  <sheetFormatPr defaultColWidth="0" defaultRowHeight="12.75" zeroHeight="1" x14ac:dyDescent="0.35"/>
  <cols>
    <col min="1" max="1" width="35.73046875" customWidth="1"/>
    <col min="2" max="2" width="21.59765625" customWidth="1"/>
    <col min="3" max="3" width="33.59765625" customWidth="1"/>
    <col min="4" max="4" width="4.3984375" customWidth="1"/>
    <col min="5" max="5" width="29" customWidth="1"/>
    <col min="6" max="6" width="19" customWidth="1"/>
    <col min="7" max="7" width="42" customWidth="1"/>
    <col min="8" max="11" width="9.1328125" hidden="1" customWidth="1"/>
    <col min="12" max="16384" width="9.1328125" hidden="1"/>
  </cols>
  <sheetData>
    <row r="1" spans="1:11" ht="26.25" customHeight="1" x14ac:dyDescent="0.35">
      <c r="A1" s="153" t="s">
        <v>51</v>
      </c>
      <c r="B1" s="153"/>
      <c r="C1" s="153"/>
      <c r="D1" s="153"/>
      <c r="E1" s="153"/>
      <c r="F1" s="153"/>
      <c r="G1" s="17"/>
      <c r="H1" s="17"/>
      <c r="I1" s="17"/>
      <c r="J1" s="17"/>
      <c r="K1" s="17"/>
    </row>
    <row r="2" spans="1:11" ht="21" customHeight="1" x14ac:dyDescent="0.35">
      <c r="A2" s="3" t="s">
        <v>52</v>
      </c>
      <c r="B2" s="154" t="s">
        <v>53</v>
      </c>
      <c r="C2" s="155"/>
      <c r="D2" s="155"/>
      <c r="E2" s="155"/>
      <c r="F2" s="155"/>
      <c r="G2" s="17"/>
      <c r="H2" s="17"/>
      <c r="I2" s="17"/>
      <c r="J2" s="17"/>
      <c r="K2" s="17"/>
    </row>
    <row r="3" spans="1:11" ht="21" customHeight="1" x14ac:dyDescent="0.35">
      <c r="A3" s="3" t="s">
        <v>54</v>
      </c>
      <c r="B3" s="154" t="s">
        <v>55</v>
      </c>
      <c r="C3" s="155"/>
      <c r="D3" s="155"/>
      <c r="E3" s="155"/>
      <c r="F3" s="155"/>
      <c r="G3" s="17"/>
      <c r="H3" s="17"/>
      <c r="I3" s="17"/>
      <c r="J3" s="17"/>
      <c r="K3" s="17"/>
    </row>
    <row r="4" spans="1:11" ht="21" customHeight="1" x14ac:dyDescent="0.35">
      <c r="A4" s="3" t="s">
        <v>56</v>
      </c>
      <c r="B4" s="156">
        <v>45108</v>
      </c>
      <c r="C4" s="156"/>
      <c r="D4" s="156"/>
      <c r="E4" s="156"/>
      <c r="F4" s="156"/>
      <c r="G4" s="17"/>
      <c r="H4" s="17"/>
      <c r="I4" s="17"/>
      <c r="J4" s="17"/>
      <c r="K4" s="17"/>
    </row>
    <row r="5" spans="1:11" ht="21" customHeight="1" x14ac:dyDescent="0.35">
      <c r="A5" s="3" t="s">
        <v>57</v>
      </c>
      <c r="B5" s="156">
        <v>45473</v>
      </c>
      <c r="C5" s="156"/>
      <c r="D5" s="156"/>
      <c r="E5" s="156"/>
      <c r="F5" s="156"/>
      <c r="G5" s="17"/>
      <c r="H5" s="17"/>
      <c r="I5" s="17"/>
      <c r="J5" s="17"/>
      <c r="K5" s="17"/>
    </row>
    <row r="6" spans="1:11" ht="21" customHeight="1" x14ac:dyDescent="0.35">
      <c r="A6" s="3" t="s">
        <v>58</v>
      </c>
      <c r="B6" s="152" t="str">
        <f>IF(AND(Travel!B7&lt;&gt;A30,Hospitality!B7&lt;&gt;A30,'All other expenses'!B7&lt;&gt;A30,'Gifts and benefits'!B7&lt;&gt;A30),A31,IF(AND(Travel!B7=A30,Hospitality!B7=A30,'All other expenses'!B7=A30,'Gifts and benefits'!B7=A30),A33,A32))</f>
        <v>Data and totals checked on all sheets</v>
      </c>
      <c r="C6" s="152"/>
      <c r="D6" s="152"/>
      <c r="E6" s="152"/>
      <c r="F6" s="152"/>
      <c r="G6" s="23"/>
      <c r="H6" s="17"/>
      <c r="I6" s="17"/>
      <c r="J6" s="17"/>
      <c r="K6" s="17"/>
    </row>
    <row r="7" spans="1:11" ht="21" customHeight="1" x14ac:dyDescent="0.35">
      <c r="A7" s="3" t="s">
        <v>59</v>
      </c>
      <c r="B7" s="151" t="s">
        <v>92</v>
      </c>
      <c r="C7" s="151"/>
      <c r="D7" s="151"/>
      <c r="E7" s="151"/>
      <c r="F7" s="151"/>
      <c r="G7" s="23"/>
      <c r="H7" s="17"/>
      <c r="I7" s="17"/>
      <c r="J7" s="17"/>
      <c r="K7" s="17"/>
    </row>
    <row r="8" spans="1:11" ht="21" customHeight="1" x14ac:dyDescent="0.35">
      <c r="A8" s="3" t="s">
        <v>61</v>
      </c>
      <c r="B8" s="151" t="s">
        <v>62</v>
      </c>
      <c r="C8" s="151"/>
      <c r="D8" s="151"/>
      <c r="E8" s="151"/>
      <c r="F8" s="151"/>
      <c r="G8" s="23"/>
      <c r="H8" s="17"/>
      <c r="I8" s="17"/>
      <c r="J8" s="17"/>
      <c r="K8" s="17"/>
    </row>
    <row r="9" spans="1:11" ht="66.75" customHeight="1" x14ac:dyDescent="0.35">
      <c r="A9" s="150" t="s">
        <v>63</v>
      </c>
      <c r="B9" s="150"/>
      <c r="C9" s="150"/>
      <c r="D9" s="150"/>
      <c r="E9" s="150"/>
      <c r="F9" s="150"/>
      <c r="G9" s="23"/>
      <c r="H9" s="17"/>
      <c r="I9" s="17"/>
      <c r="J9" s="17"/>
      <c r="K9" s="17"/>
    </row>
    <row r="10" spans="1:11" s="94" customFormat="1" ht="36" customHeight="1" x14ac:dyDescent="0.4">
      <c r="A10" s="88" t="s">
        <v>64</v>
      </c>
      <c r="B10" s="89" t="s">
        <v>65</v>
      </c>
      <c r="C10" s="89" t="s">
        <v>66</v>
      </c>
      <c r="D10" s="90"/>
      <c r="E10" s="91" t="s">
        <v>29</v>
      </c>
      <c r="F10" s="92" t="s">
        <v>67</v>
      </c>
      <c r="G10" s="93"/>
      <c r="H10" s="93"/>
      <c r="I10" s="93"/>
      <c r="J10" s="93"/>
      <c r="K10" s="93"/>
    </row>
    <row r="11" spans="1:11" ht="27.75" customHeight="1" x14ac:dyDescent="0.4">
      <c r="A11" s="8" t="s">
        <v>68</v>
      </c>
      <c r="B11" s="60">
        <f>B15+B16+B17</f>
        <v>1381.1</v>
      </c>
      <c r="C11" s="67" t="str">
        <f>IF(Travel!B6="",A34,Travel!B6)</f>
        <v>Figures include GST (where applicable)</v>
      </c>
      <c r="D11" s="6"/>
      <c r="E11" s="8" t="s">
        <v>69</v>
      </c>
      <c r="F11" s="33">
        <f>'Gifts and benefits'!C14</f>
        <v>0</v>
      </c>
      <c r="G11" s="29"/>
      <c r="H11" s="29"/>
      <c r="I11" s="29"/>
      <c r="J11" s="29"/>
      <c r="K11" s="29"/>
    </row>
    <row r="12" spans="1:11" ht="27.75" customHeight="1" x14ac:dyDescent="0.4">
      <c r="A12" s="8" t="s">
        <v>24</v>
      </c>
      <c r="B12" s="60">
        <f>Hospitality!B14</f>
        <v>0</v>
      </c>
      <c r="C12" s="67" t="str">
        <f>IF(Hospitality!B6="",A34,Hospitality!B6)</f>
        <v>Figures include GST (where applicable)</v>
      </c>
      <c r="D12" s="6"/>
      <c r="E12" s="8" t="s">
        <v>70</v>
      </c>
      <c r="F12" s="33">
        <f>'Gifts and benefits'!C15</f>
        <v>0</v>
      </c>
      <c r="G12" s="29"/>
      <c r="H12" s="29"/>
      <c r="I12" s="29"/>
      <c r="J12" s="29"/>
      <c r="K12" s="29"/>
    </row>
    <row r="13" spans="1:11" ht="27.75" customHeight="1" x14ac:dyDescent="0.35">
      <c r="A13" s="8" t="s">
        <v>71</v>
      </c>
      <c r="B13" s="60">
        <f>'All other expenses'!B17</f>
        <v>919.7</v>
      </c>
      <c r="C13" s="67" t="str">
        <f>IF('All other expenses'!B6="",A34,'All other expenses'!B6)</f>
        <v>Figures include GST (where applicable)</v>
      </c>
      <c r="D13" s="6"/>
      <c r="E13" s="8" t="s">
        <v>72</v>
      </c>
      <c r="F13" s="33">
        <f>'Gifts and benefits'!C16</f>
        <v>0</v>
      </c>
      <c r="G13" s="17"/>
      <c r="H13" s="17"/>
      <c r="I13" s="17"/>
      <c r="J13" s="17"/>
      <c r="K13" s="17"/>
    </row>
    <row r="14" spans="1:11" ht="12.75" customHeight="1" x14ac:dyDescent="0.35">
      <c r="A14" s="7"/>
      <c r="B14" s="61"/>
      <c r="C14" s="68"/>
      <c r="D14" s="34"/>
      <c r="E14" s="6"/>
      <c r="F14" s="35"/>
      <c r="G14" s="17"/>
      <c r="H14" s="17"/>
      <c r="I14" s="17"/>
      <c r="J14" s="17"/>
      <c r="K14" s="17"/>
    </row>
    <row r="15" spans="1:11" ht="27.75" customHeight="1" x14ac:dyDescent="0.35">
      <c r="A15" s="9" t="s">
        <v>73</v>
      </c>
      <c r="B15" s="62">
        <f>Travel!B15</f>
        <v>0</v>
      </c>
      <c r="C15" s="69" t="str">
        <f>C11</f>
        <v>Figures include GST (where applicable)</v>
      </c>
      <c r="D15" s="6"/>
      <c r="E15" s="6"/>
      <c r="F15" s="35"/>
      <c r="G15" s="17"/>
      <c r="H15" s="17"/>
      <c r="I15" s="17"/>
      <c r="J15" s="17"/>
      <c r="K15" s="17"/>
    </row>
    <row r="16" spans="1:11" ht="27.75" customHeight="1" x14ac:dyDescent="0.35">
      <c r="A16" s="9" t="s">
        <v>74</v>
      </c>
      <c r="B16" s="62">
        <f>Travel!B25</f>
        <v>1381.1</v>
      </c>
      <c r="C16" s="69" t="str">
        <f>C11</f>
        <v>Figures include GST (where applicable)</v>
      </c>
      <c r="D16" s="36"/>
      <c r="E16" s="6"/>
      <c r="F16" s="37"/>
      <c r="G16" s="17"/>
      <c r="H16" s="17"/>
      <c r="I16" s="17"/>
      <c r="J16" s="17"/>
      <c r="K16" s="17"/>
    </row>
    <row r="17" spans="1:11" ht="27.75" customHeight="1" x14ac:dyDescent="0.35">
      <c r="A17" s="9" t="s">
        <v>75</v>
      </c>
      <c r="B17" s="62">
        <f>Travel!B32</f>
        <v>0</v>
      </c>
      <c r="C17" s="69" t="str">
        <f>C11</f>
        <v>Figures include GST (where applicable)</v>
      </c>
      <c r="D17" s="6"/>
      <c r="E17" s="6"/>
      <c r="F17" s="37"/>
      <c r="G17" s="17"/>
      <c r="H17" s="17"/>
      <c r="I17" s="17"/>
      <c r="J17" s="17"/>
      <c r="K17" s="17"/>
    </row>
    <row r="18" spans="1:11" ht="27.75" customHeight="1" x14ac:dyDescent="0.4">
      <c r="A18" s="17"/>
      <c r="B18" s="19"/>
      <c r="C18" s="17"/>
      <c r="D18" s="5"/>
      <c r="E18" s="5"/>
      <c r="F18" s="28"/>
      <c r="G18" s="17"/>
      <c r="H18" s="17"/>
      <c r="I18" s="17"/>
      <c r="J18" s="17"/>
      <c r="K18" s="17"/>
    </row>
    <row r="19" spans="1:11" ht="13.15" x14ac:dyDescent="0.4">
      <c r="A19" s="18" t="s">
        <v>76</v>
      </c>
      <c r="B19" s="19"/>
      <c r="C19" s="17"/>
      <c r="D19" s="17"/>
      <c r="E19" s="17"/>
      <c r="F19" s="17"/>
      <c r="G19" s="17"/>
      <c r="H19" s="17"/>
      <c r="I19" s="17"/>
      <c r="J19" s="17"/>
      <c r="K19" s="17"/>
    </row>
    <row r="20" spans="1:11" x14ac:dyDescent="0.35">
      <c r="A20" s="20" t="s">
        <v>77</v>
      </c>
      <c r="D20" s="17"/>
      <c r="E20" s="17"/>
      <c r="F20" s="17"/>
      <c r="G20" s="17"/>
      <c r="H20" s="17"/>
      <c r="I20" s="17"/>
      <c r="J20" s="17"/>
      <c r="K20" s="17"/>
    </row>
    <row r="21" spans="1:11" ht="12.6" customHeight="1" x14ac:dyDescent="0.35">
      <c r="A21" s="20" t="s">
        <v>78</v>
      </c>
      <c r="D21" s="17"/>
      <c r="E21" s="17"/>
      <c r="F21" s="17"/>
      <c r="G21" s="17"/>
      <c r="H21" s="17"/>
      <c r="I21" s="17"/>
      <c r="J21" s="17"/>
      <c r="K21" s="17"/>
    </row>
    <row r="22" spans="1:11" ht="12.6" customHeight="1" x14ac:dyDescent="0.35">
      <c r="A22" s="20" t="s">
        <v>79</v>
      </c>
      <c r="D22" s="17"/>
      <c r="E22" s="17"/>
      <c r="F22" s="17"/>
      <c r="G22" s="17"/>
      <c r="H22" s="17"/>
      <c r="I22" s="17"/>
      <c r="J22" s="17"/>
      <c r="K22" s="17"/>
    </row>
    <row r="23" spans="1:11" ht="12.6" customHeight="1" x14ac:dyDescent="0.35">
      <c r="A23" s="20" t="s">
        <v>80</v>
      </c>
      <c r="D23" s="17"/>
      <c r="E23" s="17"/>
      <c r="F23" s="17"/>
      <c r="G23" s="17"/>
      <c r="H23" s="17"/>
      <c r="I23" s="17"/>
      <c r="J23" s="17"/>
      <c r="K23" s="17"/>
    </row>
    <row r="24" spans="1:11" x14ac:dyDescent="0.35">
      <c r="A24" s="26"/>
      <c r="B24" s="17"/>
      <c r="C24" s="17"/>
      <c r="D24" s="17"/>
      <c r="E24" s="17"/>
      <c r="F24" s="17"/>
      <c r="G24" s="17"/>
      <c r="H24" s="17"/>
      <c r="I24" s="17"/>
      <c r="J24" s="17"/>
      <c r="K24" s="17"/>
    </row>
    <row r="25" spans="1:11" ht="13.15" hidden="1" x14ac:dyDescent="0.4">
      <c r="A25" s="12" t="s">
        <v>81</v>
      </c>
      <c r="B25" s="13"/>
      <c r="C25" s="13"/>
      <c r="D25" s="13"/>
      <c r="E25" s="13"/>
      <c r="F25" s="13"/>
      <c r="G25" s="17"/>
      <c r="H25" s="17"/>
      <c r="I25" s="17"/>
      <c r="J25" s="17"/>
      <c r="K25" s="17"/>
    </row>
    <row r="26" spans="1:11" ht="12.75" hidden="1" customHeight="1" x14ac:dyDescent="0.35">
      <c r="A26" s="11" t="s">
        <v>82</v>
      </c>
      <c r="B26" s="4"/>
      <c r="C26" s="4"/>
      <c r="D26" s="11"/>
      <c r="E26" s="11"/>
      <c r="F26" s="11"/>
      <c r="G26" s="17"/>
      <c r="H26" s="17"/>
      <c r="I26" s="17"/>
      <c r="J26" s="17"/>
      <c r="K26" s="17"/>
    </row>
    <row r="27" spans="1:11" hidden="1" x14ac:dyDescent="0.35">
      <c r="A27" s="10" t="s">
        <v>83</v>
      </c>
      <c r="B27" s="10"/>
      <c r="C27" s="10"/>
      <c r="D27" s="10"/>
      <c r="E27" s="10"/>
      <c r="F27" s="10"/>
      <c r="G27" s="17"/>
      <c r="H27" s="17"/>
      <c r="I27" s="17"/>
      <c r="J27" s="17"/>
      <c r="K27" s="17"/>
    </row>
    <row r="28" spans="1:11" hidden="1" x14ac:dyDescent="0.35">
      <c r="A28" s="10" t="s">
        <v>84</v>
      </c>
      <c r="B28" s="10"/>
      <c r="C28" s="10"/>
      <c r="D28" s="10"/>
      <c r="E28" s="10"/>
      <c r="F28" s="10"/>
      <c r="G28" s="17"/>
      <c r="H28" s="17"/>
      <c r="I28" s="17"/>
      <c r="J28" s="17"/>
      <c r="K28" s="17"/>
    </row>
    <row r="29" spans="1:11" hidden="1" x14ac:dyDescent="0.35">
      <c r="A29" s="11" t="s">
        <v>85</v>
      </c>
      <c r="B29" s="11"/>
      <c r="C29" s="11"/>
      <c r="D29" s="11"/>
      <c r="E29" s="11"/>
      <c r="F29" s="11"/>
      <c r="G29" s="17"/>
      <c r="H29" s="17"/>
      <c r="I29" s="17"/>
      <c r="J29" s="17"/>
      <c r="K29" s="17"/>
    </row>
    <row r="30" spans="1:11" hidden="1" x14ac:dyDescent="0.35">
      <c r="A30" s="11" t="s">
        <v>86</v>
      </c>
      <c r="B30" s="11"/>
      <c r="C30" s="11"/>
      <c r="D30" s="11"/>
      <c r="E30" s="11"/>
      <c r="F30" s="11"/>
      <c r="G30" s="17"/>
      <c r="H30" s="17"/>
      <c r="I30" s="17"/>
      <c r="J30" s="17"/>
      <c r="K30" s="17"/>
    </row>
    <row r="31" spans="1:11" hidden="1" x14ac:dyDescent="0.35">
      <c r="A31" s="10" t="s">
        <v>87</v>
      </c>
      <c r="B31" s="10"/>
      <c r="C31" s="10"/>
      <c r="D31" s="10"/>
      <c r="E31" s="10"/>
      <c r="F31" s="10"/>
      <c r="G31" s="17"/>
      <c r="H31" s="17"/>
      <c r="I31" s="17"/>
      <c r="J31" s="17"/>
      <c r="K31" s="17"/>
    </row>
    <row r="32" spans="1:11" hidden="1" x14ac:dyDescent="0.35">
      <c r="A32" s="10" t="s">
        <v>88</v>
      </c>
      <c r="B32" s="10"/>
      <c r="C32" s="10"/>
      <c r="D32" s="10"/>
      <c r="E32" s="10"/>
      <c r="F32" s="10"/>
      <c r="G32" s="17"/>
      <c r="H32" s="17"/>
      <c r="I32" s="17"/>
      <c r="J32" s="17"/>
      <c r="K32" s="17"/>
    </row>
    <row r="33" spans="1:11" hidden="1" x14ac:dyDescent="0.35">
      <c r="A33" s="10" t="s">
        <v>89</v>
      </c>
      <c r="B33" s="10"/>
      <c r="C33" s="10"/>
      <c r="D33" s="10"/>
      <c r="E33" s="10"/>
      <c r="F33" s="10"/>
      <c r="G33" s="17"/>
      <c r="H33" s="17"/>
      <c r="I33" s="17"/>
      <c r="J33" s="17"/>
      <c r="K33" s="17"/>
    </row>
    <row r="34" spans="1:11" hidden="1" x14ac:dyDescent="0.35">
      <c r="A34" s="11" t="s">
        <v>90</v>
      </c>
      <c r="B34" s="11"/>
      <c r="C34" s="11"/>
      <c r="D34" s="11"/>
      <c r="E34" s="11"/>
      <c r="F34" s="11"/>
      <c r="G34" s="17"/>
      <c r="H34" s="17"/>
      <c r="I34" s="17"/>
      <c r="J34" s="17"/>
      <c r="K34" s="17"/>
    </row>
    <row r="35" spans="1:11" hidden="1" x14ac:dyDescent="0.35">
      <c r="A35" s="11" t="s">
        <v>91</v>
      </c>
      <c r="B35" s="11"/>
      <c r="C35" s="11"/>
      <c r="D35" s="11"/>
      <c r="E35" s="11"/>
      <c r="F35" s="11"/>
      <c r="G35" s="17"/>
      <c r="H35" s="17"/>
      <c r="I35" s="17"/>
      <c r="J35" s="17"/>
      <c r="K35" s="17"/>
    </row>
    <row r="36" spans="1:11" hidden="1" x14ac:dyDescent="0.35">
      <c r="A36" s="10" t="s">
        <v>60</v>
      </c>
      <c r="B36" s="64"/>
      <c r="C36" s="64"/>
      <c r="D36" s="64"/>
      <c r="E36" s="64"/>
      <c r="F36" s="64"/>
      <c r="G36" s="17"/>
      <c r="H36" s="17"/>
      <c r="I36" s="17"/>
      <c r="J36" s="17"/>
      <c r="K36" s="17"/>
    </row>
    <row r="37" spans="1:11" hidden="1" x14ac:dyDescent="0.35">
      <c r="A37" s="10" t="s">
        <v>92</v>
      </c>
      <c r="B37" s="64"/>
      <c r="C37" s="64"/>
      <c r="D37" s="64"/>
      <c r="E37" s="64"/>
      <c r="F37" s="64"/>
      <c r="G37" s="17"/>
      <c r="H37" s="17"/>
      <c r="I37" s="17"/>
      <c r="J37" s="17"/>
      <c r="K37" s="17"/>
    </row>
    <row r="38" spans="1:11" hidden="1" x14ac:dyDescent="0.35">
      <c r="A38" s="10" t="s">
        <v>93</v>
      </c>
      <c r="B38" s="64"/>
      <c r="C38" s="64"/>
      <c r="D38" s="64"/>
      <c r="E38" s="64"/>
      <c r="F38" s="64"/>
      <c r="G38" s="17"/>
      <c r="H38" s="17"/>
      <c r="I38" s="17"/>
      <c r="J38" s="17"/>
      <c r="K38" s="17"/>
    </row>
    <row r="39" spans="1:11" hidden="1" x14ac:dyDescent="0.35">
      <c r="A39" s="11" t="s">
        <v>94</v>
      </c>
      <c r="B39" s="4"/>
      <c r="C39" s="4"/>
      <c r="D39" s="4"/>
      <c r="E39" s="4"/>
      <c r="F39" s="4"/>
      <c r="G39" s="17"/>
      <c r="H39" s="17"/>
      <c r="I39" s="17"/>
      <c r="J39" s="17"/>
      <c r="K39" s="17"/>
    </row>
    <row r="40" spans="1:11" hidden="1" x14ac:dyDescent="0.35">
      <c r="A40" s="4" t="s">
        <v>95</v>
      </c>
      <c r="B40" s="4"/>
      <c r="C40" s="4"/>
      <c r="D40" s="4"/>
      <c r="E40" s="4"/>
      <c r="F40" s="4"/>
      <c r="G40" s="17"/>
      <c r="H40" s="17"/>
      <c r="I40" s="17"/>
      <c r="J40" s="17"/>
      <c r="K40" s="17"/>
    </row>
    <row r="41" spans="1:11" hidden="1" x14ac:dyDescent="0.35">
      <c r="A41" s="4" t="s">
        <v>96</v>
      </c>
      <c r="B41" s="4"/>
      <c r="C41" s="4"/>
      <c r="D41" s="4"/>
      <c r="E41" s="4"/>
      <c r="F41" s="4"/>
      <c r="G41" s="17"/>
      <c r="H41" s="17"/>
      <c r="I41" s="17"/>
      <c r="J41" s="17"/>
      <c r="K41" s="17"/>
    </row>
    <row r="42" spans="1:11" hidden="1" x14ac:dyDescent="0.35">
      <c r="A42" s="4" t="s">
        <v>97</v>
      </c>
      <c r="B42" s="4"/>
      <c r="C42" s="4"/>
      <c r="D42" s="4"/>
      <c r="E42" s="4"/>
      <c r="F42" s="4"/>
      <c r="G42" s="17"/>
      <c r="H42" s="17"/>
      <c r="I42" s="17"/>
      <c r="J42" s="17"/>
      <c r="K42" s="17"/>
    </row>
    <row r="43" spans="1:11" hidden="1" x14ac:dyDescent="0.35">
      <c r="A43" s="4" t="s">
        <v>98</v>
      </c>
      <c r="B43" s="4"/>
      <c r="C43" s="4"/>
      <c r="D43" s="4"/>
      <c r="E43" s="4"/>
      <c r="F43" s="4"/>
      <c r="G43" s="17"/>
      <c r="H43" s="17"/>
      <c r="I43" s="17"/>
      <c r="J43" s="17"/>
      <c r="K43" s="17"/>
    </row>
    <row r="44" spans="1:11" hidden="1" x14ac:dyDescent="0.35">
      <c r="A44" s="4" t="s">
        <v>99</v>
      </c>
      <c r="B44" s="4"/>
      <c r="C44" s="4"/>
      <c r="D44" s="4"/>
      <c r="E44" s="4"/>
      <c r="F44" s="4"/>
      <c r="G44" s="17"/>
      <c r="H44" s="17"/>
      <c r="I44" s="17"/>
      <c r="J44" s="17"/>
      <c r="K44" s="17"/>
    </row>
    <row r="45" spans="1:11" hidden="1" x14ac:dyDescent="0.35">
      <c r="A45" s="65" t="s">
        <v>100</v>
      </c>
      <c r="B45" s="64"/>
      <c r="C45" s="64"/>
      <c r="D45" s="64"/>
      <c r="E45" s="64"/>
      <c r="F45" s="64"/>
      <c r="G45" s="17"/>
      <c r="H45" s="17"/>
      <c r="I45" s="17"/>
      <c r="J45" s="17"/>
      <c r="K45" s="17"/>
    </row>
    <row r="46" spans="1:11" hidden="1" x14ac:dyDescent="0.35">
      <c r="A46" s="64" t="s">
        <v>101</v>
      </c>
      <c r="B46" s="64"/>
      <c r="C46" s="64"/>
      <c r="D46" s="64"/>
      <c r="E46" s="64"/>
      <c r="F46" s="64"/>
      <c r="G46" s="17"/>
      <c r="H46" s="17"/>
      <c r="I46" s="17"/>
      <c r="J46" s="17"/>
      <c r="K46" s="17"/>
    </row>
    <row r="47" spans="1:11" hidden="1" x14ac:dyDescent="0.35">
      <c r="A47" s="38">
        <v>-20000</v>
      </c>
      <c r="B47" s="4"/>
      <c r="C47" s="4"/>
      <c r="D47" s="4"/>
      <c r="E47" s="4"/>
      <c r="F47" s="4"/>
      <c r="G47" s="17"/>
      <c r="H47" s="17"/>
      <c r="I47" s="17"/>
      <c r="J47" s="17"/>
      <c r="K47" s="17"/>
    </row>
    <row r="48" spans="1:11" ht="25.5" hidden="1" x14ac:dyDescent="0.35">
      <c r="A48" s="82" t="s">
        <v>102</v>
      </c>
      <c r="B48" s="64"/>
      <c r="C48" s="64"/>
      <c r="D48" s="64"/>
      <c r="E48" s="64"/>
      <c r="F48" s="64"/>
      <c r="G48" s="17"/>
      <c r="H48" s="17"/>
      <c r="I48" s="17"/>
      <c r="J48" s="17"/>
      <c r="K48" s="17"/>
    </row>
    <row r="49" spans="1:11" ht="25.5" hidden="1" x14ac:dyDescent="0.35">
      <c r="A49" s="82" t="s">
        <v>103</v>
      </c>
      <c r="B49" s="64"/>
      <c r="C49" s="64"/>
      <c r="D49" s="64"/>
      <c r="E49" s="64"/>
      <c r="F49" s="64"/>
      <c r="G49" s="17"/>
      <c r="H49" s="17"/>
      <c r="I49" s="17"/>
      <c r="J49" s="17"/>
      <c r="K49" s="17"/>
    </row>
    <row r="50" spans="1:11" ht="25.5" hidden="1" x14ac:dyDescent="0.35">
      <c r="A50" s="83" t="s">
        <v>104</v>
      </c>
      <c r="B50" s="4"/>
      <c r="C50" s="4"/>
      <c r="D50" s="4"/>
      <c r="E50" s="4"/>
      <c r="F50" s="4"/>
      <c r="G50" s="17"/>
      <c r="H50" s="17"/>
      <c r="I50" s="17"/>
      <c r="J50" s="17"/>
      <c r="K50" s="17"/>
    </row>
    <row r="51" spans="1:11" ht="25.5" hidden="1" x14ac:dyDescent="0.35">
      <c r="A51" s="83" t="s">
        <v>105</v>
      </c>
      <c r="B51" s="4"/>
      <c r="C51" s="4"/>
      <c r="D51" s="4"/>
      <c r="E51" s="4"/>
      <c r="F51" s="4"/>
      <c r="G51" s="17"/>
      <c r="H51" s="17"/>
      <c r="I51" s="17"/>
      <c r="J51" s="17"/>
      <c r="K51" s="17"/>
    </row>
    <row r="52" spans="1:11" ht="38.25" hidden="1" x14ac:dyDescent="0.4">
      <c r="A52" s="83" t="s">
        <v>106</v>
      </c>
      <c r="B52" s="75"/>
      <c r="C52" s="75"/>
      <c r="D52" s="75"/>
      <c r="E52" s="11"/>
      <c r="F52" s="11"/>
      <c r="G52" s="17"/>
      <c r="H52" s="17"/>
      <c r="I52" s="17"/>
      <c r="J52" s="17"/>
      <c r="K52" s="17"/>
    </row>
    <row r="53" spans="1:11" ht="13.15" hidden="1" x14ac:dyDescent="0.4">
      <c r="A53" s="80" t="s">
        <v>107</v>
      </c>
      <c r="B53" s="74"/>
      <c r="C53" s="74"/>
      <c r="D53" s="74"/>
      <c r="E53" s="10"/>
      <c r="F53" s="10" t="b">
        <v>1</v>
      </c>
      <c r="G53" s="17"/>
      <c r="H53" s="17"/>
      <c r="I53" s="17"/>
      <c r="J53" s="17"/>
      <c r="K53" s="17"/>
    </row>
    <row r="54" spans="1:11" ht="13.15" hidden="1" x14ac:dyDescent="0.4">
      <c r="A54" s="81" t="s">
        <v>108</v>
      </c>
      <c r="B54" s="80"/>
      <c r="C54" s="80"/>
      <c r="D54" s="80"/>
      <c r="E54" s="10"/>
      <c r="F54" s="10" t="b">
        <v>0</v>
      </c>
      <c r="G54" s="17"/>
      <c r="H54" s="17"/>
      <c r="I54" s="17"/>
      <c r="J54" s="17"/>
      <c r="K54" s="17"/>
    </row>
    <row r="55" spans="1:11" ht="13.15" hidden="1" x14ac:dyDescent="0.35">
      <c r="A55" s="84"/>
      <c r="B55" s="76">
        <f>COUNT(Travel!B12:B14)</f>
        <v>0</v>
      </c>
      <c r="C55" s="76"/>
      <c r="D55" s="76">
        <f>COUNTIF(Travel!D12:D14,"*")</f>
        <v>0</v>
      </c>
      <c r="E55" s="77"/>
      <c r="F55" s="77" t="b">
        <f>MIN(B55,D55)=MAX(B55,D55)</f>
        <v>1</v>
      </c>
      <c r="G55" s="17"/>
      <c r="H55" s="17"/>
      <c r="I55" s="17"/>
      <c r="J55" s="17"/>
      <c r="K55" s="17"/>
    </row>
    <row r="56" spans="1:11" ht="13.15" hidden="1" x14ac:dyDescent="0.35">
      <c r="A56" s="84" t="s">
        <v>109</v>
      </c>
      <c r="B56" s="76">
        <f>COUNT(Travel!B19:B24)</f>
        <v>4</v>
      </c>
      <c r="C56" s="76"/>
      <c r="D56" s="76">
        <f>COUNTIF(Travel!D19:D24,"*")</f>
        <v>4</v>
      </c>
      <c r="E56" s="77"/>
      <c r="F56" s="77" t="b">
        <f>MIN(B56,D56)=MAX(B56,D56)</f>
        <v>1</v>
      </c>
    </row>
    <row r="57" spans="1:11" ht="13.15" hidden="1" x14ac:dyDescent="0.4">
      <c r="A57" s="85"/>
      <c r="B57" s="76">
        <f>COUNT(Travel!B29:B31)</f>
        <v>0</v>
      </c>
      <c r="C57" s="76"/>
      <c r="D57" s="76">
        <f>COUNTIF(Travel!D29:D31,"*")</f>
        <v>0</v>
      </c>
      <c r="E57" s="77"/>
      <c r="F57" s="77" t="b">
        <f>MIN(B57,D57)=MAX(B57,D57)</f>
        <v>1</v>
      </c>
    </row>
    <row r="58" spans="1:11" ht="13.15" hidden="1" x14ac:dyDescent="0.4">
      <c r="A58" s="86" t="s">
        <v>110</v>
      </c>
      <c r="B58" s="78">
        <f>COUNT(Hospitality!B11:B13)</f>
        <v>0</v>
      </c>
      <c r="C58" s="78"/>
      <c r="D58" s="78">
        <f>COUNTIF(Hospitality!D11:D13,"*")</f>
        <v>0</v>
      </c>
      <c r="E58" s="79"/>
      <c r="F58" s="79" t="b">
        <f>MIN(B58,D58)=MAX(B58,D58)</f>
        <v>1</v>
      </c>
    </row>
    <row r="59" spans="1:11" ht="13.15" hidden="1" x14ac:dyDescent="0.4">
      <c r="A59" s="87" t="s">
        <v>111</v>
      </c>
      <c r="B59" s="77">
        <f>COUNT('All other expenses'!B11:B16)</f>
        <v>4</v>
      </c>
      <c r="C59" s="77"/>
      <c r="D59" s="77">
        <f>COUNTIF('All other expenses'!D11:D16,"*")</f>
        <v>4</v>
      </c>
      <c r="E59" s="77"/>
      <c r="F59" s="77" t="b">
        <f>MIN(B59,D59)=MAX(B59,D59)</f>
        <v>1</v>
      </c>
    </row>
    <row r="60" spans="1:11" ht="13.15" hidden="1" x14ac:dyDescent="0.4">
      <c r="A60" s="86" t="s">
        <v>112</v>
      </c>
      <c r="B60" s="78">
        <f>COUNTIF('Gifts and benefits'!B11:B13,"*")</f>
        <v>0</v>
      </c>
      <c r="C60" s="78">
        <f>COUNTIF('Gifts and benefits'!C11:C13,"*")</f>
        <v>0</v>
      </c>
      <c r="D60" s="78"/>
      <c r="E60" s="78">
        <f>COUNTA('Gifts and benefits'!E11:E13)</f>
        <v>0</v>
      </c>
      <c r="F60" s="79" t="b">
        <f>MIN(B60,C60,E60)=MAX(B60,C60,E60)</f>
        <v>1</v>
      </c>
    </row>
    <row r="61" spans="1:1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8"/>
  <sheetViews>
    <sheetView topLeftCell="A6" zoomScaleNormal="100" workbookViewId="0">
      <selection activeCell="B23" sqref="B23"/>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7.59765625" customWidth="1"/>
    <col min="7" max="9" width="9.1328125" hidden="1" customWidth="1"/>
    <col min="10" max="13" width="0" hidden="1" customWidth="1"/>
    <col min="14" max="16384" width="9.1328125" hidden="1"/>
  </cols>
  <sheetData>
    <row r="1" spans="1:6" ht="26.25" customHeight="1" x14ac:dyDescent="0.35">
      <c r="A1" s="153" t="s">
        <v>113</v>
      </c>
      <c r="B1" s="153"/>
      <c r="C1" s="153"/>
      <c r="D1" s="153"/>
      <c r="E1" s="153"/>
      <c r="F1" s="17"/>
    </row>
    <row r="2" spans="1:6" ht="21" customHeight="1" x14ac:dyDescent="0.35">
      <c r="A2" s="3" t="s">
        <v>52</v>
      </c>
      <c r="B2" s="157" t="str">
        <f>'Summary and sign-off'!B2:F2</f>
        <v>NZ Walking Access Commission</v>
      </c>
      <c r="C2" s="157"/>
      <c r="D2" s="157"/>
      <c r="E2" s="157"/>
      <c r="F2" s="17"/>
    </row>
    <row r="3" spans="1:6" ht="21" customHeight="1" x14ac:dyDescent="0.35">
      <c r="A3" s="3" t="s">
        <v>114</v>
      </c>
      <c r="B3" s="157" t="str">
        <f>'Summary and sign-off'!B3:F3</f>
        <v>Ric Cullinane</v>
      </c>
      <c r="C3" s="157"/>
      <c r="D3" s="157"/>
      <c r="E3" s="157"/>
      <c r="F3" s="17"/>
    </row>
    <row r="4" spans="1:6" ht="21" customHeight="1" x14ac:dyDescent="0.35">
      <c r="A4" s="3" t="s">
        <v>115</v>
      </c>
      <c r="B4" s="157">
        <f>'Summary and sign-off'!B4:F4</f>
        <v>45108</v>
      </c>
      <c r="C4" s="157"/>
      <c r="D4" s="157"/>
      <c r="E4" s="157"/>
      <c r="F4" s="17"/>
    </row>
    <row r="5" spans="1:6" ht="21" customHeight="1" x14ac:dyDescent="0.35">
      <c r="A5" s="3" t="s">
        <v>116</v>
      </c>
      <c r="B5" s="157">
        <f>'Summary and sign-off'!B5:F5</f>
        <v>45473</v>
      </c>
      <c r="C5" s="157"/>
      <c r="D5" s="157"/>
      <c r="E5" s="157"/>
      <c r="F5" s="17"/>
    </row>
    <row r="6" spans="1:6" ht="21" customHeight="1" x14ac:dyDescent="0.35">
      <c r="A6" s="3" t="s">
        <v>117</v>
      </c>
      <c r="B6" s="151" t="s">
        <v>83</v>
      </c>
      <c r="C6" s="151"/>
      <c r="D6" s="151"/>
      <c r="E6" s="151"/>
      <c r="F6" s="17"/>
    </row>
    <row r="7" spans="1:6" ht="21" customHeight="1" x14ac:dyDescent="0.35">
      <c r="A7" s="3" t="s">
        <v>58</v>
      </c>
      <c r="B7" s="151" t="s">
        <v>86</v>
      </c>
      <c r="C7" s="151"/>
      <c r="D7" s="151"/>
      <c r="E7" s="151"/>
      <c r="F7" s="17"/>
    </row>
    <row r="8" spans="1:6" ht="36" customHeight="1" x14ac:dyDescent="0.4">
      <c r="A8" s="160" t="s">
        <v>118</v>
      </c>
      <c r="B8" s="161"/>
      <c r="C8" s="161"/>
      <c r="D8" s="161"/>
      <c r="E8" s="161"/>
      <c r="F8" s="19"/>
    </row>
    <row r="9" spans="1:6" ht="36" customHeight="1" x14ac:dyDescent="0.4">
      <c r="A9" s="162" t="s">
        <v>119</v>
      </c>
      <c r="B9" s="163"/>
      <c r="C9" s="163"/>
      <c r="D9" s="163"/>
      <c r="E9" s="163"/>
      <c r="F9" s="19"/>
    </row>
    <row r="10" spans="1:6" ht="24.75" customHeight="1" x14ac:dyDescent="0.4">
      <c r="A10" s="159" t="s">
        <v>120</v>
      </c>
      <c r="B10" s="164"/>
      <c r="C10" s="159"/>
      <c r="D10" s="159"/>
      <c r="E10" s="159"/>
      <c r="F10" s="29"/>
    </row>
    <row r="11" spans="1:6" ht="27" customHeight="1" x14ac:dyDescent="0.35">
      <c r="A11" s="24" t="s">
        <v>121</v>
      </c>
      <c r="B11" s="24" t="s">
        <v>122</v>
      </c>
      <c r="C11" s="24" t="s">
        <v>123</v>
      </c>
      <c r="D11" s="24" t="s">
        <v>124</v>
      </c>
      <c r="E11" s="24" t="s">
        <v>125</v>
      </c>
      <c r="F11" s="30"/>
    </row>
    <row r="12" spans="1:6" s="2" customFormat="1" hidden="1" x14ac:dyDescent="0.35">
      <c r="A12" s="96"/>
      <c r="B12" s="97"/>
      <c r="C12" s="98"/>
      <c r="D12" s="98"/>
      <c r="E12" s="99"/>
      <c r="F12" s="1"/>
    </row>
    <row r="13" spans="1:6" s="2" customFormat="1" x14ac:dyDescent="0.35">
      <c r="A13" s="130" t="s">
        <v>126</v>
      </c>
      <c r="B13" s="121"/>
      <c r="C13" s="122"/>
      <c r="D13" s="122"/>
      <c r="E13" s="123"/>
      <c r="F13" s="1"/>
    </row>
    <row r="14" spans="1:6" s="2" customFormat="1" hidden="1" x14ac:dyDescent="0.35">
      <c r="A14" s="106"/>
      <c r="B14" s="107"/>
      <c r="C14" s="108"/>
      <c r="D14" s="108"/>
      <c r="E14" s="109"/>
      <c r="F14" s="1"/>
    </row>
    <row r="15" spans="1:6" ht="19.5" customHeight="1" x14ac:dyDescent="0.35">
      <c r="A15" s="72" t="s">
        <v>127</v>
      </c>
      <c r="B15" s="73">
        <f>SUM(B12:B14)</f>
        <v>0</v>
      </c>
      <c r="C15" s="129" t="str">
        <f>IF(SUBTOTAL(3,B12:B14)=SUBTOTAL(103,B12:B14),'Summary and sign-off'!$A$48,'Summary and sign-off'!$A$49)</f>
        <v>Check - there are no hidden rows with data</v>
      </c>
      <c r="D15" s="158" t="str">
        <f>IF('Summary and sign-off'!F55='Summary and sign-off'!F54,'Summary and sign-off'!A51,'Summary and sign-off'!A50)</f>
        <v>Check - each entry provides sufficient information</v>
      </c>
      <c r="E15" s="158"/>
      <c r="F15" s="17"/>
    </row>
    <row r="16" spans="1:6" ht="10.5" customHeight="1" x14ac:dyDescent="0.4">
      <c r="A16" s="17"/>
      <c r="B16" s="19"/>
      <c r="C16" s="17"/>
      <c r="D16" s="17"/>
      <c r="E16" s="17"/>
      <c r="F16" s="17"/>
    </row>
    <row r="17" spans="1:6" ht="24.75" customHeight="1" x14ac:dyDescent="0.4">
      <c r="A17" s="159" t="s">
        <v>128</v>
      </c>
      <c r="B17" s="159"/>
      <c r="C17" s="159"/>
      <c r="D17" s="159"/>
      <c r="E17" s="159"/>
      <c r="F17" s="29"/>
    </row>
    <row r="18" spans="1:6" ht="27" customHeight="1" x14ac:dyDescent="0.35">
      <c r="A18" s="24" t="s">
        <v>121</v>
      </c>
      <c r="B18" s="24" t="s">
        <v>65</v>
      </c>
      <c r="C18" s="24" t="s">
        <v>129</v>
      </c>
      <c r="D18" s="24" t="s">
        <v>124</v>
      </c>
      <c r="E18" s="24" t="s">
        <v>125</v>
      </c>
      <c r="F18" s="30"/>
    </row>
    <row r="19" spans="1:6" s="2" customFormat="1" hidden="1" x14ac:dyDescent="0.35">
      <c r="A19" s="96"/>
      <c r="B19" s="97"/>
      <c r="C19" s="98"/>
      <c r="D19" s="98"/>
      <c r="E19" s="99"/>
      <c r="F19" s="1"/>
    </row>
    <row r="20" spans="1:6" s="2" customFormat="1" ht="26.25" x14ac:dyDescent="0.35">
      <c r="A20" s="139">
        <v>45386</v>
      </c>
      <c r="B20" s="140">
        <v>540.79999999999995</v>
      </c>
      <c r="C20" s="143" t="s">
        <v>130</v>
      </c>
      <c r="D20" s="144" t="s">
        <v>131</v>
      </c>
      <c r="E20" s="141" t="s">
        <v>132</v>
      </c>
      <c r="F20" s="1"/>
    </row>
    <row r="21" spans="1:6" s="2" customFormat="1" x14ac:dyDescent="0.35">
      <c r="A21" s="120"/>
      <c r="B21" s="121">
        <f>69.6+77.5</f>
        <v>147.1</v>
      </c>
      <c r="C21" s="122"/>
      <c r="D21" s="122" t="s">
        <v>133</v>
      </c>
      <c r="E21" s="123"/>
      <c r="F21" s="1"/>
    </row>
    <row r="22" spans="1:6" s="2" customFormat="1" x14ac:dyDescent="0.35">
      <c r="A22" s="136"/>
      <c r="B22" s="137">
        <v>55</v>
      </c>
      <c r="C22" s="145"/>
      <c r="D22" s="145" t="s">
        <v>134</v>
      </c>
      <c r="E22" s="138"/>
      <c r="F22" s="1"/>
    </row>
    <row r="23" spans="1:6" s="2" customFormat="1" ht="26.25" x14ac:dyDescent="0.35">
      <c r="A23" s="147">
        <v>45422</v>
      </c>
      <c r="B23" s="140">
        <f>480.2+158</f>
        <v>638.20000000000005</v>
      </c>
      <c r="C23" s="143" t="s">
        <v>135</v>
      </c>
      <c r="D23" s="146" t="s">
        <v>131</v>
      </c>
      <c r="E23" s="141" t="s">
        <v>136</v>
      </c>
      <c r="F23" s="1"/>
    </row>
    <row r="24" spans="1:6" s="2" customFormat="1" hidden="1" x14ac:dyDescent="0.35">
      <c r="A24" s="110"/>
      <c r="B24" s="111"/>
      <c r="C24" s="112"/>
      <c r="D24" s="112"/>
      <c r="E24" s="113"/>
      <c r="F24" s="1"/>
    </row>
    <row r="25" spans="1:6" ht="19.5" customHeight="1" x14ac:dyDescent="0.35">
      <c r="A25" s="72" t="s">
        <v>137</v>
      </c>
      <c r="B25" s="73">
        <f>SUM(B19:B24)</f>
        <v>1381.1</v>
      </c>
      <c r="C25" s="129" t="str">
        <f>IF(SUBTOTAL(3,B19:B24)=SUBTOTAL(103,B19:B24),'Summary and sign-off'!$A$48,'Summary and sign-off'!$A$49)</f>
        <v>Check - there are no hidden rows with data</v>
      </c>
      <c r="D25" s="158" t="str">
        <f>IF('Summary and sign-off'!F56='Summary and sign-off'!F54,'Summary and sign-off'!A51,'Summary and sign-off'!A50)</f>
        <v>Check - each entry provides sufficient information</v>
      </c>
      <c r="E25" s="158"/>
      <c r="F25" s="17"/>
    </row>
    <row r="26" spans="1:6" ht="10.5" customHeight="1" x14ac:dyDescent="0.4">
      <c r="A26" s="17"/>
      <c r="B26" s="19"/>
      <c r="C26" s="17"/>
      <c r="D26" s="17"/>
      <c r="E26" s="17"/>
      <c r="F26" s="17"/>
    </row>
    <row r="27" spans="1:6" ht="24.75" customHeight="1" x14ac:dyDescent="0.35">
      <c r="A27" s="159" t="s">
        <v>138</v>
      </c>
      <c r="B27" s="159"/>
      <c r="C27" s="159"/>
      <c r="D27" s="159"/>
      <c r="E27" s="159"/>
      <c r="F27" s="17"/>
    </row>
    <row r="28" spans="1:6" ht="27" customHeight="1" x14ac:dyDescent="0.35">
      <c r="A28" s="24" t="s">
        <v>121</v>
      </c>
      <c r="B28" s="24" t="s">
        <v>65</v>
      </c>
      <c r="C28" s="24" t="s">
        <v>139</v>
      </c>
      <c r="D28" s="24" t="s">
        <v>140</v>
      </c>
      <c r="E28" s="24" t="s">
        <v>125</v>
      </c>
      <c r="F28" s="28"/>
    </row>
    <row r="29" spans="1:6" s="2" customFormat="1" hidden="1" x14ac:dyDescent="0.35">
      <c r="A29" s="96"/>
      <c r="B29" s="97"/>
      <c r="C29" s="98"/>
      <c r="D29" s="98"/>
      <c r="E29" s="99"/>
      <c r="F29" s="1"/>
    </row>
    <row r="30" spans="1:6" s="2" customFormat="1" x14ac:dyDescent="0.35">
      <c r="A30" s="130" t="s">
        <v>141</v>
      </c>
      <c r="B30" s="121"/>
      <c r="C30" s="122"/>
      <c r="D30" s="122"/>
      <c r="E30" s="123"/>
      <c r="F30" s="1"/>
    </row>
    <row r="31" spans="1:6" s="2" customFormat="1" hidden="1" x14ac:dyDescent="0.35">
      <c r="A31" s="96"/>
      <c r="B31" s="97"/>
      <c r="C31" s="98"/>
      <c r="D31" s="98"/>
      <c r="E31" s="99"/>
      <c r="F31" s="1"/>
    </row>
    <row r="32" spans="1:6" ht="19.5" customHeight="1" x14ac:dyDescent="0.35">
      <c r="A32" s="72" t="s">
        <v>142</v>
      </c>
      <c r="B32" s="73">
        <f>SUM(B29:B31)</f>
        <v>0</v>
      </c>
      <c r="C32" s="129" t="str">
        <f>IF(SUBTOTAL(3,B29:B31)=SUBTOTAL(103,B29:B31),'Summary and sign-off'!$A$48,'Summary and sign-off'!$A$49)</f>
        <v>Check - there are no hidden rows with data</v>
      </c>
      <c r="D32" s="158" t="str">
        <f>IF('Summary and sign-off'!F57='Summary and sign-off'!F54,'Summary and sign-off'!A51,'Summary and sign-off'!A50)</f>
        <v>Check - each entry provides sufficient information</v>
      </c>
      <c r="E32" s="158"/>
      <c r="F32" s="17"/>
    </row>
    <row r="33" spans="1:6" ht="10.5" customHeight="1" x14ac:dyDescent="0.4">
      <c r="A33" s="17"/>
      <c r="B33" s="58"/>
      <c r="C33" s="19"/>
      <c r="D33" s="17"/>
      <c r="E33" s="17"/>
      <c r="F33" s="17"/>
    </row>
    <row r="34" spans="1:6" ht="34.5" customHeight="1" x14ac:dyDescent="0.35">
      <c r="A34" s="31" t="s">
        <v>143</v>
      </c>
      <c r="B34" s="59">
        <f>B15+B25+B32</f>
        <v>1381.1</v>
      </c>
      <c r="C34" s="32"/>
      <c r="D34" s="32"/>
      <c r="E34" s="32"/>
      <c r="F34" s="17"/>
    </row>
    <row r="35" spans="1:6" ht="13.15" x14ac:dyDescent="0.4">
      <c r="A35" s="17"/>
      <c r="B35" s="19"/>
      <c r="C35" s="17"/>
      <c r="D35" s="17"/>
      <c r="E35" s="17"/>
      <c r="F35" s="17"/>
    </row>
    <row r="36" spans="1:6" ht="13.15" x14ac:dyDescent="0.4">
      <c r="A36" s="18" t="s">
        <v>76</v>
      </c>
      <c r="B36" s="19"/>
      <c r="C36" s="17"/>
      <c r="D36" s="17"/>
      <c r="E36" s="17"/>
      <c r="F36" s="17"/>
    </row>
    <row r="37" spans="1:6" ht="12.6" customHeight="1" x14ac:dyDescent="0.35">
      <c r="A37" s="20" t="s">
        <v>144</v>
      </c>
      <c r="F37" s="17"/>
    </row>
    <row r="38" spans="1:6" ht="12.95" customHeight="1" x14ac:dyDescent="0.35">
      <c r="A38" s="20" t="s">
        <v>145</v>
      </c>
      <c r="B38" s="17"/>
      <c r="D38" s="17"/>
      <c r="F38" s="17"/>
    </row>
    <row r="39" spans="1:6" x14ac:dyDescent="0.35">
      <c r="A39" s="20" t="s">
        <v>146</v>
      </c>
      <c r="F39" s="17"/>
    </row>
    <row r="40" spans="1:6" ht="13.15" x14ac:dyDescent="0.4">
      <c r="A40" s="20" t="s">
        <v>82</v>
      </c>
      <c r="B40" s="19"/>
      <c r="C40" s="17"/>
      <c r="D40" s="17"/>
      <c r="E40" s="17"/>
      <c r="F40" s="17"/>
    </row>
    <row r="41" spans="1:6" ht="12.95" customHeight="1" x14ac:dyDescent="0.35">
      <c r="A41" s="20" t="s">
        <v>147</v>
      </c>
      <c r="B41" s="17"/>
      <c r="D41" s="17"/>
      <c r="F41" s="17"/>
    </row>
    <row r="42" spans="1:6" x14ac:dyDescent="0.35">
      <c r="A42" s="20" t="s">
        <v>148</v>
      </c>
      <c r="F42" s="17"/>
    </row>
    <row r="43" spans="1:6" x14ac:dyDescent="0.35">
      <c r="A43" s="20" t="s">
        <v>149</v>
      </c>
      <c r="B43" s="20"/>
      <c r="C43" s="20"/>
      <c r="D43" s="20"/>
      <c r="F43" s="17"/>
    </row>
    <row r="44" spans="1:6" x14ac:dyDescent="0.35">
      <c r="A44" s="26"/>
      <c r="B44" s="17"/>
      <c r="C44" s="17"/>
      <c r="D44" s="17"/>
      <c r="E44" s="17"/>
      <c r="F44" s="17"/>
    </row>
    <row r="45" spans="1:6" hidden="1" x14ac:dyDescent="0.35">
      <c r="A45" s="26"/>
      <c r="B45" s="17"/>
      <c r="C45" s="17"/>
      <c r="D45" s="17"/>
      <c r="E45" s="17"/>
      <c r="F45" s="17"/>
    </row>
    <row r="46" spans="1:6" x14ac:dyDescent="0.35"/>
    <row r="47" spans="1:6" x14ac:dyDescent="0.35"/>
    <row r="48" spans="1:6" x14ac:dyDescent="0.35"/>
    <row r="49" spans="1:6" x14ac:dyDescent="0.35"/>
    <row r="50" spans="1:6" ht="12.75" hidden="1" customHeight="1" x14ac:dyDescent="0.35"/>
    <row r="51" spans="1:6" x14ac:dyDescent="0.35"/>
    <row r="52" spans="1:6" x14ac:dyDescent="0.35"/>
    <row r="53" spans="1:6" hidden="1" x14ac:dyDescent="0.35">
      <c r="A53" s="26"/>
      <c r="B53" s="17"/>
      <c r="C53" s="17"/>
      <c r="D53" s="17"/>
      <c r="E53" s="17"/>
      <c r="F53" s="17"/>
    </row>
    <row r="54" spans="1:6" hidden="1" x14ac:dyDescent="0.35">
      <c r="A54" s="26"/>
      <c r="B54" s="17"/>
      <c r="C54" s="17"/>
      <c r="D54" s="17"/>
      <c r="E54" s="17"/>
      <c r="F54" s="17"/>
    </row>
    <row r="55" spans="1:6" hidden="1" x14ac:dyDescent="0.35">
      <c r="A55" s="26"/>
      <c r="B55" s="17"/>
      <c r="C55" s="17"/>
      <c r="D55" s="17"/>
      <c r="E55" s="17"/>
      <c r="F55" s="17"/>
    </row>
    <row r="56" spans="1:6" hidden="1" x14ac:dyDescent="0.35">
      <c r="A56" s="26"/>
      <c r="B56" s="17"/>
      <c r="C56" s="17"/>
      <c r="D56" s="17"/>
      <c r="E56" s="17"/>
      <c r="F56" s="17"/>
    </row>
    <row r="57" spans="1:6" hidden="1" x14ac:dyDescent="0.35">
      <c r="A57" s="26"/>
      <c r="B57" s="17"/>
      <c r="C57" s="17"/>
      <c r="D57" s="17"/>
      <c r="E57" s="17"/>
      <c r="F57" s="17"/>
    </row>
    <row r="58" spans="1:6" x14ac:dyDescent="0.35"/>
    <row r="59" spans="1:6" x14ac:dyDescent="0.35"/>
    <row r="60" spans="1:6" x14ac:dyDescent="0.35"/>
    <row r="61" spans="1:6" x14ac:dyDescent="0.35"/>
    <row r="62" spans="1:6" x14ac:dyDescent="0.35"/>
    <row r="63" spans="1:6" x14ac:dyDescent="0.35"/>
    <row r="64" spans="1:6"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sheetData>
  <sheetProtection sheet="1" formatCells="0" formatRows="0" insertColumns="0" insertRows="0" deleteRows="0"/>
  <mergeCells count="15">
    <mergeCell ref="B7:E7"/>
    <mergeCell ref="B5:E5"/>
    <mergeCell ref="D32:E32"/>
    <mergeCell ref="A1:E1"/>
    <mergeCell ref="A17:E17"/>
    <mergeCell ref="A27:E27"/>
    <mergeCell ref="B2:E2"/>
    <mergeCell ref="B3:E3"/>
    <mergeCell ref="B4:E4"/>
    <mergeCell ref="A8:E8"/>
    <mergeCell ref="A9:E9"/>
    <mergeCell ref="B6:E6"/>
    <mergeCell ref="D15:E15"/>
    <mergeCell ref="D25:E2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4 A29 A31 A2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8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0 A20:A2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B29:B31 B12:B14 B19:B24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4"/>
  <sheetViews>
    <sheetView zoomScaleNormal="100" workbookViewId="0">
      <selection activeCell="B7" sqref="B7:E7"/>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9.265625" customWidth="1"/>
    <col min="7" max="10" width="9.1328125" hidden="1" customWidth="1"/>
    <col min="11" max="13" width="0" hidden="1" customWidth="1"/>
  </cols>
  <sheetData>
    <row r="1" spans="1:6" ht="26.25" customHeight="1" x14ac:dyDescent="0.35">
      <c r="A1" s="153" t="s">
        <v>113</v>
      </c>
      <c r="B1" s="153"/>
      <c r="C1" s="153"/>
      <c r="D1" s="153"/>
      <c r="E1" s="153"/>
    </row>
    <row r="2" spans="1:6" ht="21" customHeight="1" x14ac:dyDescent="0.35">
      <c r="A2" s="3" t="s">
        <v>52</v>
      </c>
      <c r="B2" s="157" t="str">
        <f>'Summary and sign-off'!B2:F2</f>
        <v>NZ Walking Access Commission</v>
      </c>
      <c r="C2" s="157"/>
      <c r="D2" s="157"/>
      <c r="E2" s="157"/>
    </row>
    <row r="3" spans="1:6" ht="21" customHeight="1" x14ac:dyDescent="0.35">
      <c r="A3" s="3" t="s">
        <v>114</v>
      </c>
      <c r="B3" s="157" t="str">
        <f>'Summary and sign-off'!B3:F3</f>
        <v>Ric Cullinane</v>
      </c>
      <c r="C3" s="157"/>
      <c r="D3" s="157"/>
      <c r="E3" s="157"/>
    </row>
    <row r="4" spans="1:6" ht="21" customHeight="1" x14ac:dyDescent="0.35">
      <c r="A4" s="3" t="s">
        <v>115</v>
      </c>
      <c r="B4" s="157">
        <f>'Summary and sign-off'!B4:F4</f>
        <v>45108</v>
      </c>
      <c r="C4" s="157"/>
      <c r="D4" s="157"/>
      <c r="E4" s="157"/>
    </row>
    <row r="5" spans="1:6" ht="21" customHeight="1" x14ac:dyDescent="0.35">
      <c r="A5" s="3" t="s">
        <v>116</v>
      </c>
      <c r="B5" s="157">
        <f>'Summary and sign-off'!B5:F5</f>
        <v>45473</v>
      </c>
      <c r="C5" s="157"/>
      <c r="D5" s="157"/>
      <c r="E5" s="157"/>
    </row>
    <row r="6" spans="1:6" ht="21" customHeight="1" x14ac:dyDescent="0.35">
      <c r="A6" s="3" t="s">
        <v>117</v>
      </c>
      <c r="B6" s="151" t="s">
        <v>83</v>
      </c>
      <c r="C6" s="151"/>
      <c r="D6" s="151"/>
      <c r="E6" s="151"/>
    </row>
    <row r="7" spans="1:6" ht="21" customHeight="1" x14ac:dyDescent="0.35">
      <c r="A7" s="3" t="s">
        <v>58</v>
      </c>
      <c r="B7" s="151" t="s">
        <v>86</v>
      </c>
      <c r="C7" s="151"/>
      <c r="D7" s="151"/>
      <c r="E7" s="151"/>
    </row>
    <row r="8" spans="1:6" ht="35.25" customHeight="1" x14ac:dyDescent="0.4">
      <c r="A8" s="167" t="s">
        <v>150</v>
      </c>
      <c r="B8" s="167"/>
      <c r="C8" s="168"/>
      <c r="D8" s="168"/>
      <c r="E8" s="168"/>
      <c r="F8" s="27"/>
    </row>
    <row r="9" spans="1:6" ht="35.25" customHeight="1" x14ac:dyDescent="0.4">
      <c r="A9" s="165" t="s">
        <v>151</v>
      </c>
      <c r="B9" s="166"/>
      <c r="C9" s="166"/>
      <c r="D9" s="166"/>
      <c r="E9" s="166"/>
      <c r="F9" s="27"/>
    </row>
    <row r="10" spans="1:6" ht="27" customHeight="1" x14ac:dyDescent="0.35">
      <c r="A10" s="24" t="s">
        <v>152</v>
      </c>
      <c r="B10" s="24" t="s">
        <v>65</v>
      </c>
      <c r="C10" s="24" t="s">
        <v>153</v>
      </c>
      <c r="D10" s="24" t="s">
        <v>154</v>
      </c>
      <c r="E10" s="24" t="s">
        <v>125</v>
      </c>
      <c r="F10" s="20"/>
    </row>
    <row r="11" spans="1:6" s="2" customFormat="1" hidden="1" x14ac:dyDescent="0.35">
      <c r="A11" s="100"/>
      <c r="B11" s="97"/>
      <c r="C11" s="101"/>
      <c r="D11" s="101"/>
      <c r="E11" s="102"/>
    </row>
    <row r="12" spans="1:6" s="2" customFormat="1" x14ac:dyDescent="0.35">
      <c r="A12" s="130" t="s">
        <v>155</v>
      </c>
      <c r="B12" s="148"/>
      <c r="C12" s="149"/>
      <c r="D12" s="149"/>
      <c r="E12" s="102"/>
    </row>
    <row r="13" spans="1:6" s="2" customFormat="1" ht="11.25" hidden="1" customHeight="1" x14ac:dyDescent="0.35">
      <c r="A13" s="100"/>
      <c r="B13" s="97"/>
      <c r="C13" s="101"/>
      <c r="D13" s="101"/>
      <c r="E13" s="102"/>
    </row>
    <row r="14" spans="1:6" ht="34.5" customHeight="1" x14ac:dyDescent="0.35">
      <c r="A14" s="54" t="s">
        <v>156</v>
      </c>
      <c r="B14" s="63">
        <f>SUM(B11:B13)</f>
        <v>0</v>
      </c>
      <c r="C14" s="71" t="str">
        <f>IF(SUBTOTAL(3,B11:B13)=SUBTOTAL(103,B11:B13),'Summary and sign-off'!$A$48,'Summary and sign-off'!$A$49)</f>
        <v>Check - there are no hidden rows with data</v>
      </c>
      <c r="D14" s="158" t="str">
        <f>IF('Summary and sign-off'!F58='Summary and sign-off'!F54,'Summary and sign-off'!A51,'Summary and sign-off'!A50)</f>
        <v>Check - each entry provides sufficient information</v>
      </c>
      <c r="E14" s="158"/>
      <c r="F14" s="2"/>
    </row>
    <row r="15" spans="1:6" ht="13.15" x14ac:dyDescent="0.4">
      <c r="A15" s="18"/>
      <c r="B15" s="17"/>
      <c r="C15" s="17"/>
      <c r="D15" s="17"/>
      <c r="E15" s="17"/>
    </row>
    <row r="16" spans="1:6" ht="13.15" x14ac:dyDescent="0.4">
      <c r="A16" s="18" t="s">
        <v>76</v>
      </c>
      <c r="B16" s="19"/>
      <c r="C16" s="17"/>
      <c r="D16" s="17"/>
      <c r="E16" s="17"/>
    </row>
    <row r="17" spans="1:6" ht="12.75" customHeight="1" x14ac:dyDescent="0.35">
      <c r="A17" s="20" t="s">
        <v>157</v>
      </c>
      <c r="B17" s="20"/>
      <c r="C17" s="20"/>
      <c r="D17" s="20"/>
      <c r="E17" s="20"/>
    </row>
    <row r="18" spans="1:6" x14ac:dyDescent="0.35">
      <c r="A18" s="20" t="s">
        <v>158</v>
      </c>
      <c r="B18" s="20"/>
      <c r="C18" s="28"/>
      <c r="D18" s="28"/>
      <c r="E18" s="28"/>
    </row>
    <row r="19" spans="1:6" ht="13.15" x14ac:dyDescent="0.4">
      <c r="A19" s="20" t="s">
        <v>82</v>
      </c>
      <c r="B19" s="19"/>
      <c r="C19" s="17"/>
      <c r="D19" s="17"/>
      <c r="E19" s="17"/>
      <c r="F19" s="17"/>
    </row>
    <row r="20" spans="1:6" x14ac:dyDescent="0.35">
      <c r="A20" s="20" t="s">
        <v>159</v>
      </c>
      <c r="B20" s="20"/>
      <c r="C20" s="28"/>
      <c r="D20" s="28"/>
      <c r="E20" s="28"/>
    </row>
    <row r="21" spans="1:6" ht="12.75" customHeight="1" x14ac:dyDescent="0.35">
      <c r="A21" s="20" t="s">
        <v>160</v>
      </c>
      <c r="B21" s="20"/>
      <c r="C21" s="22"/>
      <c r="D21" s="22"/>
      <c r="E21" s="22"/>
    </row>
    <row r="22" spans="1:6" x14ac:dyDescent="0.35">
      <c r="A22" s="17"/>
      <c r="B22" s="17"/>
      <c r="C22" s="17"/>
      <c r="D22" s="17"/>
      <c r="E22" s="17"/>
    </row>
    <row r="23" spans="1:6" x14ac:dyDescent="0.35"/>
    <row r="24" spans="1:6" x14ac:dyDescent="0.35"/>
    <row r="25" spans="1:6" x14ac:dyDescent="0.35"/>
    <row r="26" spans="1:6" x14ac:dyDescent="0.35"/>
    <row r="27" spans="1:6" x14ac:dyDescent="0.35"/>
    <row r="28" spans="1:6" x14ac:dyDescent="0.35"/>
    <row r="29" spans="1:6" x14ac:dyDescent="0.35"/>
    <row r="30" spans="1:6" x14ac:dyDescent="0.35"/>
    <row r="31" spans="1:6" x14ac:dyDescent="0.35"/>
    <row r="32" spans="1:6" x14ac:dyDescent="0.35"/>
    <row r="33" x14ac:dyDescent="0.35"/>
    <row r="34" x14ac:dyDescent="0.35"/>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 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2"/>
  <sheetViews>
    <sheetView zoomScaleNormal="100" workbookViewId="0">
      <selection activeCell="B13" sqref="B13"/>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6.86328125" customWidth="1"/>
    <col min="7" max="10" width="9.1328125" hidden="1" customWidth="1"/>
    <col min="11" max="13" width="0" hidden="1" customWidth="1"/>
    <col min="14" max="16384" width="9.1328125" hidden="1"/>
  </cols>
  <sheetData>
    <row r="1" spans="1:6" ht="26.25" customHeight="1" x14ac:dyDescent="0.35">
      <c r="A1" s="153" t="s">
        <v>113</v>
      </c>
      <c r="B1" s="153"/>
      <c r="C1" s="153"/>
      <c r="D1" s="153"/>
      <c r="E1" s="153"/>
    </row>
    <row r="2" spans="1:6" ht="21" customHeight="1" x14ac:dyDescent="0.35">
      <c r="A2" s="3" t="s">
        <v>52</v>
      </c>
      <c r="B2" s="157" t="str">
        <f>'Summary and sign-off'!B2:F2</f>
        <v>NZ Walking Access Commission</v>
      </c>
      <c r="C2" s="157"/>
      <c r="D2" s="157"/>
      <c r="E2" s="157"/>
    </row>
    <row r="3" spans="1:6" ht="21" customHeight="1" x14ac:dyDescent="0.35">
      <c r="A3" s="3" t="s">
        <v>114</v>
      </c>
      <c r="B3" s="157" t="str">
        <f>'Summary and sign-off'!B3:F3</f>
        <v>Ric Cullinane</v>
      </c>
      <c r="C3" s="157"/>
      <c r="D3" s="157"/>
      <c r="E3" s="157"/>
    </row>
    <row r="4" spans="1:6" ht="21" customHeight="1" x14ac:dyDescent="0.35">
      <c r="A4" s="3" t="s">
        <v>115</v>
      </c>
      <c r="B4" s="157">
        <f>'Summary and sign-off'!B4:F4</f>
        <v>45108</v>
      </c>
      <c r="C4" s="157"/>
      <c r="D4" s="157"/>
      <c r="E4" s="157"/>
    </row>
    <row r="5" spans="1:6" ht="21" customHeight="1" x14ac:dyDescent="0.35">
      <c r="A5" s="3" t="s">
        <v>116</v>
      </c>
      <c r="B5" s="157">
        <f>'Summary and sign-off'!B5:F5</f>
        <v>45473</v>
      </c>
      <c r="C5" s="157"/>
      <c r="D5" s="157"/>
      <c r="E5" s="157"/>
    </row>
    <row r="6" spans="1:6" ht="21" customHeight="1" x14ac:dyDescent="0.35">
      <c r="A6" s="3" t="s">
        <v>117</v>
      </c>
      <c r="B6" s="151" t="s">
        <v>83</v>
      </c>
      <c r="C6" s="151"/>
      <c r="D6" s="151"/>
      <c r="E6" s="151"/>
      <c r="F6" s="23"/>
    </row>
    <row r="7" spans="1:6" ht="21" customHeight="1" x14ac:dyDescent="0.35">
      <c r="A7" s="3" t="s">
        <v>58</v>
      </c>
      <c r="B7" s="151" t="s">
        <v>86</v>
      </c>
      <c r="C7" s="151"/>
      <c r="D7" s="151"/>
      <c r="E7" s="151"/>
      <c r="F7" s="23"/>
    </row>
    <row r="8" spans="1:6" ht="35.25" customHeight="1" x14ac:dyDescent="0.35">
      <c r="A8" s="161" t="s">
        <v>161</v>
      </c>
      <c r="B8" s="161"/>
      <c r="C8" s="168"/>
      <c r="D8" s="168"/>
      <c r="E8" s="168"/>
    </row>
    <row r="9" spans="1:6" ht="35.25" customHeight="1" x14ac:dyDescent="0.35">
      <c r="A9" s="169" t="s">
        <v>162</v>
      </c>
      <c r="B9" s="170"/>
      <c r="C9" s="170"/>
      <c r="D9" s="170"/>
      <c r="E9" s="170"/>
    </row>
    <row r="10" spans="1:6" ht="27" customHeight="1" x14ac:dyDescent="0.35">
      <c r="A10" s="24" t="s">
        <v>121</v>
      </c>
      <c r="B10" s="24" t="s">
        <v>65</v>
      </c>
      <c r="C10" s="142" t="s">
        <v>163</v>
      </c>
      <c r="D10" s="24" t="s">
        <v>164</v>
      </c>
      <c r="E10" s="24" t="s">
        <v>125</v>
      </c>
      <c r="F10" s="20"/>
    </row>
    <row r="11" spans="1:6" s="2" customFormat="1" hidden="1" x14ac:dyDescent="0.35">
      <c r="A11" s="100"/>
      <c r="B11" s="97"/>
      <c r="C11" s="101"/>
      <c r="D11" s="101"/>
      <c r="E11" s="102"/>
    </row>
    <row r="12" spans="1:6" s="2" customFormat="1" x14ac:dyDescent="0.35">
      <c r="A12" s="135" t="s">
        <v>165</v>
      </c>
      <c r="B12" s="131">
        <f>28*12</f>
        <v>336</v>
      </c>
      <c r="C12" s="132" t="s">
        <v>166</v>
      </c>
      <c r="D12" s="132" t="s">
        <v>167</v>
      </c>
      <c r="E12" s="124"/>
    </row>
    <row r="13" spans="1:6" s="2" customFormat="1" x14ac:dyDescent="0.35">
      <c r="A13" s="133">
        <v>45120</v>
      </c>
      <c r="B13" s="131">
        <v>500</v>
      </c>
      <c r="C13" s="132" t="s">
        <v>168</v>
      </c>
      <c r="D13" s="132" t="s">
        <v>169</v>
      </c>
      <c r="E13" s="124"/>
    </row>
    <row r="14" spans="1:6" s="2" customFormat="1" x14ac:dyDescent="0.35">
      <c r="A14" s="133">
        <v>45134</v>
      </c>
      <c r="B14" s="131">
        <v>50</v>
      </c>
      <c r="C14" s="132" t="s">
        <v>170</v>
      </c>
      <c r="D14" s="134" t="s">
        <v>171</v>
      </c>
      <c r="E14" s="124"/>
    </row>
    <row r="15" spans="1:6" s="2" customFormat="1" x14ac:dyDescent="0.35">
      <c r="A15" s="133">
        <v>45393</v>
      </c>
      <c r="B15" s="131">
        <v>33.700000000000003</v>
      </c>
      <c r="C15" s="132" t="s">
        <v>172</v>
      </c>
      <c r="D15" s="134" t="s">
        <v>173</v>
      </c>
      <c r="E15" s="124" t="s">
        <v>174</v>
      </c>
    </row>
    <row r="16" spans="1:6" s="2" customFormat="1" hidden="1" x14ac:dyDescent="0.35">
      <c r="A16" s="100"/>
      <c r="B16" s="97"/>
      <c r="C16" s="101"/>
      <c r="D16" s="101"/>
      <c r="E16" s="102"/>
    </row>
    <row r="17" spans="1:6" ht="34.5" customHeight="1" x14ac:dyDescent="0.35">
      <c r="A17" s="54" t="s">
        <v>175</v>
      </c>
      <c r="B17" s="63">
        <f>SUM(B11:B16)</f>
        <v>919.7</v>
      </c>
      <c r="C17" s="71" t="str">
        <f>IF(SUBTOTAL(3,B11:B16)=SUBTOTAL(103,B11:B16),'Summary and sign-off'!$A$48,'Summary and sign-off'!$A$49)</f>
        <v>Check - there are no hidden rows with data</v>
      </c>
      <c r="D17" s="158" t="str">
        <f>IF('Summary and sign-off'!F59='Summary and sign-off'!F54,'Summary and sign-off'!A51,'Summary and sign-off'!A50)</f>
        <v>Check - each entry provides sufficient information</v>
      </c>
      <c r="E17" s="158"/>
    </row>
    <row r="18" spans="1:6" ht="14.1" customHeight="1" x14ac:dyDescent="0.35">
      <c r="B18" s="17"/>
      <c r="C18" s="17"/>
      <c r="D18" s="17"/>
      <c r="E18" s="17"/>
    </row>
    <row r="19" spans="1:6" ht="13.15" x14ac:dyDescent="0.4">
      <c r="A19" s="18" t="s">
        <v>176</v>
      </c>
      <c r="B19" s="17"/>
      <c r="C19" s="17"/>
      <c r="D19" s="17"/>
      <c r="E19" s="17"/>
    </row>
    <row r="20" spans="1:6" ht="12.6" customHeight="1" x14ac:dyDescent="0.35">
      <c r="A20" s="20" t="s">
        <v>144</v>
      </c>
      <c r="B20" s="17"/>
      <c r="C20" s="17"/>
      <c r="D20" s="17"/>
      <c r="E20" s="17"/>
    </row>
    <row r="21" spans="1:6" ht="13.15" x14ac:dyDescent="0.4">
      <c r="A21" s="20" t="s">
        <v>82</v>
      </c>
      <c r="B21" s="19"/>
      <c r="C21" s="17"/>
      <c r="D21" s="17"/>
      <c r="E21" s="17"/>
      <c r="F21" s="17"/>
    </row>
    <row r="22" spans="1:6" x14ac:dyDescent="0.35">
      <c r="A22" s="20" t="s">
        <v>159</v>
      </c>
      <c r="C22" s="17"/>
      <c r="D22" s="17"/>
      <c r="E22" s="17"/>
      <c r="F22" s="17"/>
    </row>
    <row r="23" spans="1:6" ht="12.75" customHeight="1" x14ac:dyDescent="0.35">
      <c r="A23" s="20" t="s">
        <v>160</v>
      </c>
      <c r="B23" s="25"/>
      <c r="C23" s="22"/>
      <c r="D23" s="22"/>
      <c r="E23" s="22"/>
      <c r="F23" s="22"/>
    </row>
    <row r="24" spans="1:6" x14ac:dyDescent="0.35">
      <c r="B24" s="26"/>
      <c r="C24" s="17"/>
      <c r="D24" s="17"/>
      <c r="E24" s="17"/>
    </row>
    <row r="25" spans="1:6" hidden="1" x14ac:dyDescent="0.35">
      <c r="A25" s="17"/>
      <c r="B25" s="17"/>
      <c r="C25" s="17"/>
      <c r="D25" s="17"/>
    </row>
    <row r="26" spans="1:6" ht="12.75" hidden="1" customHeight="1" x14ac:dyDescent="0.35"/>
    <row r="27" spans="1:6" hidden="1" x14ac:dyDescent="0.35">
      <c r="A27" s="17"/>
      <c r="B27" s="17"/>
      <c r="C27" s="17"/>
      <c r="D27" s="17"/>
      <c r="E27" s="17"/>
    </row>
    <row r="28" spans="1:6" hidden="1" x14ac:dyDescent="0.35">
      <c r="A28" s="17"/>
      <c r="B28" s="17"/>
      <c r="C28" s="17"/>
      <c r="D28" s="17"/>
      <c r="E28" s="17"/>
    </row>
    <row r="29" spans="1:6" hidden="1" x14ac:dyDescent="0.35">
      <c r="A29" s="17"/>
      <c r="B29" s="17"/>
      <c r="C29" s="17"/>
      <c r="D29" s="17"/>
      <c r="E29" s="17"/>
    </row>
    <row r="30" spans="1:6" hidden="1" x14ac:dyDescent="0.35">
      <c r="A30" s="17"/>
      <c r="B30" s="17"/>
      <c r="C30" s="17"/>
      <c r="D30" s="17"/>
      <c r="E30" s="17"/>
    </row>
    <row r="31" spans="1:6" hidden="1" x14ac:dyDescent="0.35">
      <c r="A31" s="17"/>
      <c r="B31" s="17"/>
      <c r="C31" s="17"/>
      <c r="D31" s="17"/>
      <c r="E31" s="17"/>
    </row>
    <row r="32" spans="1:6" x14ac:dyDescent="0.35"/>
    <row r="33" x14ac:dyDescent="0.35"/>
    <row r="34" x14ac:dyDescent="0.35"/>
    <row r="35" x14ac:dyDescent="0.35"/>
    <row r="36" x14ac:dyDescent="0.35"/>
    <row r="37" x14ac:dyDescent="0.35"/>
    <row r="38" x14ac:dyDescent="0.35"/>
    <row r="39" x14ac:dyDescent="0.35"/>
    <row r="40" x14ac:dyDescent="0.35"/>
    <row r="41" x14ac:dyDescent="0.35"/>
    <row r="42" x14ac:dyDescent="0.35"/>
  </sheetData>
  <sheetProtection sheet="1" formatCells="0" insertRows="0" deleteRows="0"/>
  <mergeCells count="10">
    <mergeCell ref="D17:E17"/>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 B16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35"/>
  <cols>
    <col min="1" max="1" width="35.73046875" customWidth="1"/>
    <col min="2" max="2" width="46.86328125" customWidth="1"/>
    <col min="3" max="3" width="22.1328125" customWidth="1"/>
    <col min="4" max="4" width="25.3984375" customWidth="1"/>
    <col min="5" max="6" width="35.73046875" customWidth="1"/>
    <col min="7" max="7" width="38" customWidth="1"/>
    <col min="8" max="10" width="9.1328125" hidden="1" customWidth="1"/>
    <col min="11" max="15" width="0" hidden="1" customWidth="1"/>
  </cols>
  <sheetData>
    <row r="1" spans="1:7" ht="26.25" customHeight="1" x14ac:dyDescent="0.35">
      <c r="A1" s="153" t="s">
        <v>177</v>
      </c>
      <c r="B1" s="153"/>
      <c r="C1" s="153"/>
      <c r="D1" s="153"/>
      <c r="E1" s="153"/>
      <c r="F1" s="153"/>
    </row>
    <row r="2" spans="1:7" ht="21" customHeight="1" x14ac:dyDescent="0.35">
      <c r="A2" s="3" t="s">
        <v>52</v>
      </c>
      <c r="B2" s="157" t="str">
        <f>'Summary and sign-off'!B2:F2</f>
        <v>NZ Walking Access Commission</v>
      </c>
      <c r="C2" s="157"/>
      <c r="D2" s="157"/>
      <c r="E2" s="157"/>
      <c r="F2" s="157"/>
    </row>
    <row r="3" spans="1:7" ht="21" customHeight="1" x14ac:dyDescent="0.35">
      <c r="A3" s="3" t="s">
        <v>114</v>
      </c>
      <c r="B3" s="157" t="str">
        <f>'Summary and sign-off'!B3:F3</f>
        <v>Ric Cullinane</v>
      </c>
      <c r="C3" s="157"/>
      <c r="D3" s="157"/>
      <c r="E3" s="157"/>
      <c r="F3" s="157"/>
    </row>
    <row r="4" spans="1:7" ht="21" customHeight="1" x14ac:dyDescent="0.35">
      <c r="A4" s="3" t="s">
        <v>115</v>
      </c>
      <c r="B4" s="157">
        <f>'Summary and sign-off'!B4:F4</f>
        <v>45108</v>
      </c>
      <c r="C4" s="157"/>
      <c r="D4" s="157"/>
      <c r="E4" s="157"/>
      <c r="F4" s="157"/>
    </row>
    <row r="5" spans="1:7" ht="21" customHeight="1" x14ac:dyDescent="0.35">
      <c r="A5" s="3" t="s">
        <v>116</v>
      </c>
      <c r="B5" s="157">
        <f>'Summary and sign-off'!B5:F5</f>
        <v>45473</v>
      </c>
      <c r="C5" s="157"/>
      <c r="D5" s="157"/>
      <c r="E5" s="157"/>
      <c r="F5" s="157"/>
    </row>
    <row r="6" spans="1:7" ht="21" customHeight="1" x14ac:dyDescent="0.35">
      <c r="A6" s="3" t="s">
        <v>178</v>
      </c>
      <c r="B6" s="151" t="s">
        <v>83</v>
      </c>
      <c r="C6" s="151"/>
      <c r="D6" s="151"/>
      <c r="E6" s="151"/>
      <c r="F6" s="151"/>
    </row>
    <row r="7" spans="1:7" ht="21" customHeight="1" x14ac:dyDescent="0.35">
      <c r="A7" s="3" t="s">
        <v>58</v>
      </c>
      <c r="B7" s="151" t="s">
        <v>86</v>
      </c>
      <c r="C7" s="151"/>
      <c r="D7" s="151"/>
      <c r="E7" s="151"/>
      <c r="F7" s="151"/>
    </row>
    <row r="8" spans="1:7" ht="36" customHeight="1" x14ac:dyDescent="0.35">
      <c r="A8" s="161" t="s">
        <v>179</v>
      </c>
      <c r="B8" s="161"/>
      <c r="C8" s="161"/>
      <c r="D8" s="161"/>
      <c r="E8" s="161"/>
      <c r="F8" s="161"/>
    </row>
    <row r="9" spans="1:7" ht="36" customHeight="1" x14ac:dyDescent="0.35">
      <c r="A9" s="169" t="s">
        <v>180</v>
      </c>
      <c r="B9" s="170"/>
      <c r="C9" s="170"/>
      <c r="D9" s="170"/>
      <c r="E9" s="170"/>
      <c r="F9" s="170"/>
    </row>
    <row r="10" spans="1:7" ht="39" customHeight="1" x14ac:dyDescent="0.35">
      <c r="A10" s="24" t="s">
        <v>121</v>
      </c>
      <c r="B10" s="114" t="s">
        <v>181</v>
      </c>
      <c r="C10" s="114" t="s">
        <v>182</v>
      </c>
      <c r="D10" s="114" t="s">
        <v>183</v>
      </c>
      <c r="E10" s="114" t="s">
        <v>184</v>
      </c>
      <c r="F10" s="114" t="s">
        <v>185</v>
      </c>
    </row>
    <row r="11" spans="1:7" s="2" customFormat="1" hidden="1" x14ac:dyDescent="0.35">
      <c r="A11" s="96"/>
      <c r="B11" s="101"/>
      <c r="C11" s="103"/>
      <c r="D11" s="101"/>
      <c r="E11" s="104"/>
      <c r="F11" s="102"/>
    </row>
    <row r="12" spans="1:7" s="2" customFormat="1" x14ac:dyDescent="0.35">
      <c r="A12" s="130" t="s">
        <v>155</v>
      </c>
      <c r="B12" s="125"/>
      <c r="C12" s="126"/>
      <c r="D12" s="125"/>
      <c r="E12" s="127"/>
      <c r="F12" s="128"/>
    </row>
    <row r="13" spans="1:7" s="2" customFormat="1" hidden="1" x14ac:dyDescent="0.35">
      <c r="A13" s="96"/>
      <c r="B13" s="101"/>
      <c r="C13" s="103"/>
      <c r="D13" s="101"/>
      <c r="E13" s="104"/>
      <c r="F13" s="102"/>
    </row>
    <row r="14" spans="1:7" ht="34.5" customHeight="1" x14ac:dyDescent="0.35">
      <c r="A14" s="115" t="s">
        <v>186</v>
      </c>
      <c r="B14" s="116" t="s">
        <v>187</v>
      </c>
      <c r="C14" s="117">
        <f>C15+C16</f>
        <v>0</v>
      </c>
      <c r="D14" s="118" t="str">
        <f>IF(SUBTOTAL(3,C11:C13)=SUBTOTAL(103,C11:C13),'Summary and sign-off'!$A$48,'Summary and sign-off'!$A$49)</f>
        <v>Check - there are no hidden rows with data</v>
      </c>
      <c r="E14" s="158" t="str">
        <f>IF('Summary and sign-off'!F60='Summary and sign-off'!F54,'Summary and sign-off'!A52,'Summary and sign-off'!A50)</f>
        <v>Check - each entry provides sufficient information</v>
      </c>
      <c r="F14" s="158"/>
      <c r="G14" s="2"/>
    </row>
    <row r="15" spans="1:7" ht="25.5" customHeight="1" x14ac:dyDescent="0.4">
      <c r="A15" s="55"/>
      <c r="B15" s="56" t="s">
        <v>100</v>
      </c>
      <c r="C15" s="57">
        <f>COUNTIF(C11:C13,'Summary and sign-off'!A45)</f>
        <v>0</v>
      </c>
      <c r="D15" s="14"/>
      <c r="E15" s="15"/>
      <c r="F15" s="16"/>
    </row>
    <row r="16" spans="1:7" ht="25.5" customHeight="1" x14ac:dyDescent="0.4">
      <c r="A16" s="55"/>
      <c r="B16" s="56" t="s">
        <v>101</v>
      </c>
      <c r="C16" s="57">
        <f>COUNTIF(C11:C13,'Summary and sign-off'!A46)</f>
        <v>0</v>
      </c>
      <c r="D16" s="14"/>
      <c r="E16" s="15"/>
      <c r="F16" s="16"/>
    </row>
    <row r="17" spans="1:6" ht="13.15" x14ac:dyDescent="0.4">
      <c r="A17" s="17"/>
      <c r="B17" s="18"/>
      <c r="C17" s="17"/>
      <c r="D17" s="19"/>
      <c r="E17" s="19"/>
      <c r="F17" s="17"/>
    </row>
    <row r="18" spans="1:6" ht="13.15" x14ac:dyDescent="0.4">
      <c r="A18" s="18" t="s">
        <v>176</v>
      </c>
      <c r="B18" s="18"/>
      <c r="C18" s="18"/>
      <c r="D18" s="18"/>
      <c r="E18" s="18"/>
      <c r="F18" s="18"/>
    </row>
    <row r="19" spans="1:6" ht="12.6" customHeight="1" x14ac:dyDescent="0.35">
      <c r="A19" s="20" t="s">
        <v>144</v>
      </c>
      <c r="B19" s="17"/>
      <c r="C19" s="17"/>
      <c r="D19" s="17"/>
      <c r="E19" s="17"/>
    </row>
    <row r="20" spans="1:6" ht="13.15" x14ac:dyDescent="0.4">
      <c r="A20" s="20" t="s">
        <v>82</v>
      </c>
      <c r="B20" s="19"/>
      <c r="C20" s="17"/>
      <c r="D20" s="17"/>
      <c r="E20" s="17"/>
      <c r="F20" s="17"/>
    </row>
    <row r="21" spans="1:6" ht="13.15" x14ac:dyDescent="0.4">
      <c r="A21" s="20" t="s">
        <v>188</v>
      </c>
      <c r="B21" s="21"/>
      <c r="C21" s="21"/>
      <c r="D21" s="21"/>
      <c r="E21" s="21"/>
      <c r="F21" s="21"/>
    </row>
    <row r="22" spans="1:6" ht="12.75" customHeight="1" x14ac:dyDescent="0.35">
      <c r="A22" s="20" t="s">
        <v>189</v>
      </c>
      <c r="B22" s="17"/>
      <c r="C22" s="17"/>
      <c r="D22" s="17"/>
      <c r="E22" s="17"/>
      <c r="F22" s="17"/>
    </row>
    <row r="23" spans="1:6" ht="12.95" customHeight="1" x14ac:dyDescent="0.35">
      <c r="A23" s="20" t="s">
        <v>190</v>
      </c>
      <c r="B23" s="17"/>
      <c r="C23" s="17"/>
      <c r="D23" s="17"/>
      <c r="E23" s="17"/>
      <c r="F23" s="17"/>
    </row>
    <row r="24" spans="1:6" x14ac:dyDescent="0.35">
      <c r="A24" s="20" t="s">
        <v>191</v>
      </c>
      <c r="C24" s="17"/>
      <c r="D24" s="17"/>
      <c r="E24" s="17"/>
      <c r="F24" s="17"/>
    </row>
    <row r="25" spans="1:6" ht="12.75" customHeight="1" x14ac:dyDescent="0.35">
      <c r="A25" s="20" t="s">
        <v>160</v>
      </c>
      <c r="B25" s="20"/>
      <c r="C25" s="22"/>
      <c r="D25" s="22"/>
      <c r="E25" s="22"/>
      <c r="F25" s="22"/>
    </row>
    <row r="26" spans="1:6" ht="12.75" customHeight="1" x14ac:dyDescent="0.35">
      <c r="A26" s="20"/>
      <c r="B26" s="20"/>
      <c r="C26" s="22"/>
      <c r="D26" s="22"/>
      <c r="E26" s="22"/>
      <c r="F26" s="22"/>
    </row>
    <row r="27" spans="1:6" ht="12.75" hidden="1" customHeight="1" x14ac:dyDescent="0.35">
      <c r="A27" s="20"/>
      <c r="B27" s="20"/>
      <c r="C27" s="22"/>
      <c r="D27" s="22"/>
      <c r="E27" s="22"/>
      <c r="F27" s="22"/>
    </row>
    <row r="28" spans="1:6" x14ac:dyDescent="0.35"/>
    <row r="29" spans="1:6" x14ac:dyDescent="0.35"/>
    <row r="30" spans="1:6" ht="13.15" hidden="1" x14ac:dyDescent="0.4">
      <c r="A30" s="18"/>
      <c r="B30" s="18"/>
      <c r="C30" s="18"/>
      <c r="D30" s="18"/>
      <c r="E30" s="18"/>
      <c r="F30" s="18"/>
    </row>
    <row r="31" spans="1:6" ht="13.15" hidden="1" x14ac:dyDescent="0.4">
      <c r="A31" s="18"/>
      <c r="B31" s="18"/>
      <c r="C31" s="18"/>
      <c r="D31" s="18"/>
      <c r="E31" s="18"/>
      <c r="F31" s="18"/>
    </row>
    <row r="32" spans="1:6" ht="13.15" hidden="1" x14ac:dyDescent="0.4">
      <c r="A32" s="18"/>
      <c r="B32" s="18"/>
      <c r="C32" s="18"/>
      <c r="D32" s="18"/>
      <c r="E32" s="18"/>
      <c r="F32" s="18"/>
    </row>
    <row r="33" spans="1:6" ht="13.15" hidden="1" x14ac:dyDescent="0.4">
      <c r="A33" s="18"/>
      <c r="B33" s="18"/>
      <c r="C33" s="18"/>
      <c r="D33" s="18"/>
      <c r="E33" s="18"/>
      <c r="F33" s="18"/>
    </row>
    <row r="34" spans="1:6" ht="13.15" hidden="1" x14ac:dyDescent="0.4">
      <c r="A34" s="18"/>
      <c r="B34" s="18"/>
      <c r="C34" s="18"/>
      <c r="D34" s="18"/>
      <c r="E34" s="18"/>
      <c r="F34" s="18"/>
    </row>
    <row r="35" spans="1:6" x14ac:dyDescent="0.35"/>
    <row r="36" spans="1:6" x14ac:dyDescent="0.35"/>
    <row r="37" spans="1:6" x14ac:dyDescent="0.35"/>
    <row r="38" spans="1:6" x14ac:dyDescent="0.35"/>
    <row r="39" spans="1:6" x14ac:dyDescent="0.35"/>
    <row r="40" spans="1:6" x14ac:dyDescent="0.35"/>
    <row r="43" spans="1:6" x14ac:dyDescent="0.35"/>
    <row r="44" spans="1:6" x14ac:dyDescent="0.35"/>
    <row r="45" spans="1:6" x14ac:dyDescent="0.35"/>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C11:C13</xm:sqref>
        </x14:dataValidation>
        <x14:dataValidation type="list" errorStyle="information" operator="greaterThan" allowBlank="1" showInputMessage="1" prompt="Provide specific $ value if possible" xr:uid="{00000000-0002-0000-0500-000003000000}">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c3d398-3137-4047-b55a-a89119a3576f">P7KZRS33V5EM-152721770-350</_dlc_DocId>
    <_dlc_DocIdUrl xmlns="9bc3d398-3137-4047-b55a-a89119a3576f">
      <Url>https://nzwac.sharepoint.com/sites/corporate-mgt/Finance/_layouts/15/DocIdRedir.aspx?ID=P7KZRS33V5EM-152721770-350</Url>
      <Description>P7KZRS33V5EM-152721770-350</Description>
    </_dlc_DocIdUrl>
    <CategoryValue xmlns="ac9ea57b-4aea-4ea0-b31e-ea2e4be93cc7" xsi:nil="true"/>
    <PRA_Date_Disposal xmlns="b221c1bd-de38-4b24-a0f3-1dffb5664ca3" xsi:nil="true"/>
    <Target_Audience xmlns="b221c1bd-de38-4b24-a0f3-1dffb5664ca3">Internal</Target_Audience>
    <PRA_Text_3 xmlns="b221c1bd-de38-4b24-a0f3-1dffb5664ca3" xsi:nil="true"/>
    <PRA_Date_Trigger xmlns="b221c1bd-de38-4b24-a0f3-1dffb5664ca3" xsi:nil="true"/>
    <Know-How_Type xmlns="b221c1bd-de38-4b24-a0f3-1dffb5664ca3">NA</Know-How_Type>
    <Authoritative_Version xmlns="b221c1bd-de38-4b24-a0f3-1dffb5664ca3">false</Authoritative_Version>
    <Key_x0020_Words xmlns="ac9ea57b-4aea-4ea0-b31e-ea2e4be93cc7" xsi:nil="true"/>
    <Function xmlns="b221c1bd-de38-4b24-a0f3-1dffb5664ca3" xsi:nil="true"/>
    <Activity xmlns="ac9ea57b-4aea-4ea0-b31e-ea2e4be93cc7">Finance</Activity>
    <FunctionGroup xmlns="ac9ea57b-4aea-4ea0-b31e-ea2e4be93cc7">NA</FunctionGroup>
    <Subactivity xmlns="ac9ea57b-4aea-4ea0-b31e-ea2e4be93cc7">Corporate Financial Reporting</Subactivity>
    <PRA_Date_3 xmlns="b221c1bd-de38-4b24-a0f3-1dffb5664ca3" xsi:nil="true"/>
    <PRA_Type xmlns="b221c1bd-de38-4b24-a0f3-1dffb5664ca3">Doc</PRA_Type>
    <Volume xmlns="ac9ea57b-4aea-4ea0-b31e-ea2e4be93cc7">NA</Volume>
    <Aggregation_Status xmlns="b221c1bd-de38-4b24-a0f3-1dffb5664ca3">Normal</Aggregation_Status>
    <PRA_Text_1 xmlns="b221c1bd-de38-4b24-a0f3-1dffb5664ca3" xsi:nil="true"/>
    <PRA_Text_4 xmlns="b221c1bd-de38-4b24-a0f3-1dffb5664ca3" xsi:nil="true"/>
    <PRA_Date_2 xmlns="b221c1bd-de38-4b24-a0f3-1dffb5664ca3" xsi:nil="true"/>
    <Project xmlns="ac9ea57b-4aea-4ea0-b31e-ea2e4be93cc7">NA</Project>
    <Related_People xmlns="b221c1bd-de38-4b24-a0f3-1dffb5664ca3">
      <UserInfo>
        <DisplayName/>
        <AccountId xsi:nil="true"/>
        <AccountType/>
      </UserInfo>
    </Related_People>
    <Record_Type xmlns="b221c1bd-de38-4b24-a0f3-1dffb5664ca3">Normal</Record_Type>
    <Read_Only_Status xmlns="b221c1bd-de38-4b24-a0f3-1dffb5664ca3">Open</Read_Only_Status>
    <PRA_Text_5 xmlns="b221c1bd-de38-4b24-a0f3-1dffb5664ca3" xsi:nil="true"/>
    <PRA_Date_1 xmlns="b221c1bd-de38-4b24-a0f3-1dffb5664ca3" xsi:nil="true"/>
    <Narrative xmlns="b221c1bd-de38-4b24-a0f3-1dffb5664ca3" xsi:nil="true"/>
    <CategoryName xmlns="ac9ea57b-4aea-4ea0-b31e-ea2e4be93cc7">NA</CategoryName>
    <Date xmlns="ac9ea57b-4aea-4ea0-b31e-ea2e4be93cc7" xsi:nil="true"/>
    <Case xmlns="ac9ea57b-4aea-4ea0-b31e-ea2e4be93cc7" xsi:nil="true"/>
    <PRA_Text_2 xmlns="b221c1bd-de38-4b24-a0f3-1dffb5664ca3" xsi:nil="true"/>
    <Original_Document xmlns="b221c1bd-de38-4b24-a0f3-1dffb5664ca3" xsi:nil="true"/>
    <Document_x0020_Type xmlns="b221c1bd-de38-4b24-a0f3-1dffb5664ca3" xsi:nil="true"/>
    <SharedWithUsers xmlns="5bc4945e-78a5-4f92-8ec1-fb99b402476e">
      <UserInfo>
        <DisplayName>SharingLinks.df4ca933-eff4-47cc-96b9-2f56644a05dc.Flexible.ef880ee1-f7aa-417e-9ff5-8e33d99784ea</DisplayName>
        <AccountId>87</AccountId>
        <AccountType/>
      </UserInfo>
      <UserInfo>
        <DisplayName>Ric Cullinane</DisplayName>
        <AccountId>33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eDocument" ma:contentTypeID="0x010100EEDECCE189EEE64CBD4130801EEA33A20034734F8CD2634C4C9A9A66DF3F480732" ma:contentTypeVersion="23" ma:contentTypeDescription="Standard Electronic Document" ma:contentTypeScope="" ma:versionID="804f4fd04680374a9b0dcfc23366d770">
  <xsd:schema xmlns:xsd="http://www.w3.org/2001/XMLSchema" xmlns:xs="http://www.w3.org/2001/XMLSchema" xmlns:p="http://schemas.microsoft.com/office/2006/metadata/properties" xmlns:ns2="b221c1bd-de38-4b24-a0f3-1dffb5664ca3" xmlns:ns3="ac9ea57b-4aea-4ea0-b31e-ea2e4be93cc7" xmlns:ns4="5bc4945e-78a5-4f92-8ec1-fb99b402476e" xmlns:ns5="9bc3d398-3137-4047-b55a-a89119a3576f" targetNamespace="http://schemas.microsoft.com/office/2006/metadata/properties" ma:root="true" ma:fieldsID="c3159ed8fd046182d4f6d6e2c3878381" ns2:_="" ns3:_="" ns4:_="" ns5:_="">
    <xsd:import namespace="b221c1bd-de38-4b24-a0f3-1dffb5664ca3"/>
    <xsd:import namespace="ac9ea57b-4aea-4ea0-b31e-ea2e4be93cc7"/>
    <xsd:import namespace="5bc4945e-78a5-4f92-8ec1-fb99b402476e"/>
    <xsd:import namespace="9bc3d398-3137-4047-b55a-a89119a3576f"/>
    <xsd:element name="properties">
      <xsd:complexType>
        <xsd:sequence>
          <xsd:element name="documentManagement">
            <xsd:complexType>
              <xsd:all>
                <xsd:element ref="ns2:Know-How_Type"/>
                <xsd:element ref="ns2:PRA_Type" minOccurs="0"/>
                <xsd:element ref="ns2:Aggregation_Status" minOccurs="0"/>
                <xsd:element ref="ns2:Narrative" minOccurs="0"/>
                <xsd:element ref="ns2:Related_People" minOccurs="0"/>
                <xsd:element ref="ns2:RecordID" minOccurs="0"/>
                <xsd:element ref="ns2:Record_Type"/>
                <xsd:element ref="ns2:Read_Only_Status" minOccurs="0"/>
                <xsd:element ref="ns2:Authoritative_Version" minOccurs="0"/>
                <xsd:element ref="ns2:PRA_Text_1" minOccurs="0"/>
                <xsd:element ref="ns2:PRA_Text_2" minOccurs="0"/>
                <xsd:element ref="ns2:PRA_Text_3" minOccurs="0"/>
                <xsd:element ref="ns2:PRA_Text_4" minOccurs="0"/>
                <xsd:element ref="ns2:PRA_Text_5" minOccurs="0"/>
                <xsd:element ref="ns2:PRA_Date_1" minOccurs="0"/>
                <xsd:element ref="ns2:PRA_Date_2" minOccurs="0"/>
                <xsd:element ref="ns2:PRA_Date_3" minOccurs="0"/>
                <xsd:element ref="ns2:PRA_Date_Trigger" minOccurs="0"/>
                <xsd:element ref="ns2:PRA_Date_Disposal" minOccurs="0"/>
                <xsd:element ref="ns2:Target_Audience"/>
                <xsd:element ref="ns2:Original_Document" minOccurs="0"/>
                <xsd:element ref="ns3:Key_x0020_Words" minOccurs="0"/>
                <xsd:element ref="ns2:Document_x0020_Type" minOccurs="0"/>
                <xsd:element ref="ns2:Function" minOccurs="0"/>
                <xsd:element ref="ns3:Activity" minOccurs="0"/>
                <xsd:element ref="ns3:Date" minOccurs="0"/>
                <xsd:element ref="ns3:FunctionGroup" minOccurs="0"/>
                <xsd:element ref="ns3:Project" minOccurs="0"/>
                <xsd:element ref="ns3:CategoryName" minOccurs="0"/>
                <xsd:element ref="ns3:Case" minOccurs="0"/>
                <xsd:element ref="ns3:CategoryValue" minOccurs="0"/>
                <xsd:element ref="ns3:Volume" minOccurs="0"/>
                <xsd:element ref="ns3:Subactivity" minOccurs="0"/>
                <xsd:element ref="ns3:MediaServiceMetadata" minOccurs="0"/>
                <xsd:element ref="ns3:MediaServiceFastMetadata" minOccurs="0"/>
                <xsd:element ref="ns4:SharedWithUsers" minOccurs="0"/>
                <xsd:element ref="ns4:SharedWithDetails" minOccurs="0"/>
                <xsd:element ref="ns5:_dlc_DocId" minOccurs="0"/>
                <xsd:element ref="ns5:_dlc_DocIdUrl" minOccurs="0"/>
                <xsd:element ref="ns5:_dlc_DocIdPersistId"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21c1bd-de38-4b24-a0f3-1dffb5664ca3" elementFormDefault="qualified">
    <xsd:import namespace="http://schemas.microsoft.com/office/2006/documentManagement/types"/>
    <xsd:import namespace="http://schemas.microsoft.com/office/infopath/2007/PartnerControls"/>
    <xsd:element name="Know-How_Type" ma:index="2" ma:displayName="Know-How Type" ma:default="NA" ma:format="Dropdown" ma:internalName="KnowHowType" ma:readOnly="false">
      <xsd:simpleType>
        <xsd:union memberTypes="dms:Text">
          <xsd:simpleType>
            <xsd:restriction base="dms:Choice">
              <xsd:enumeration value="NA"/>
              <xsd:enumeration value="FAQ"/>
              <xsd:enumeration value="Tall Poppy"/>
              <xsd:enumeration value="Topic"/>
              <xsd:enumeration value="Who"/>
            </xsd:restriction>
          </xsd:simpleType>
        </xsd:union>
      </xsd:simpleType>
    </xsd:element>
    <xsd:element name="PRA_Type" ma:index="3" nillable="true" ma:displayName="PRA Type" ma:default="Doc" ma:internalName="PRAType" ma:readOnly="false">
      <xsd:simpleType>
        <xsd:restriction base="dms:Text"/>
      </xsd:simpleType>
    </xsd:element>
    <xsd:element name="Aggregation_Status" ma:index="4" nillable="true" ma:displayName="Aggregation Status" ma:default="Normal" ma:format="Dropdown"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Narrative" ma:index="5" nillable="true" ma:displayName="Narrative" ma:internalName="Narrative" ma:readOnly="false">
      <xsd:simpleType>
        <xsd:restriction base="dms:Note">
          <xsd:maxLength value="255"/>
        </xsd:restriction>
      </xsd:simpleType>
    </xsd:element>
    <xsd:element name="Related_People" ma:index="6" nillable="true" ma:displayName="Related People" ma:list="UserInfo" ma:SearchPeopleOnly="false"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cordID" ma:index="7" nillable="true" ma:displayName="RecordID" ma:internalName="RecordID" ma:readOnly="true">
      <xsd:simpleType>
        <xsd:restriction base="dms:Text"/>
      </xsd:simpleType>
    </xsd:element>
    <xsd:element name="Record_Type" ma:index="8" ma:displayName="Business Value" ma:default="Normal" ma:format="Dropdown" ma:internalName="RecordType" ma:readOnly="false">
      <xsd:simpleType>
        <xsd:union memberTypes="dms:Text">
          <xsd:simpleType>
            <xsd:restriction base="dms:Choice">
              <xsd:enumeration value="Housekeeping"/>
              <xsd:enumeration value="Long Term Value"/>
              <xsd:enumeration value="Superseded"/>
              <xsd:enumeration value="Normal"/>
              <xsd:enumeration value="Cancelled"/>
              <xsd:enumeration value="Deleted"/>
            </xsd:restriction>
          </xsd:simpleType>
        </xsd:union>
      </xsd:simpleType>
    </xsd:element>
    <xsd:element name="Read_Only_Status" ma:index="9" nillable="true" ma:displayName="Read Only Status" ma:default="Open" ma:format="Dropdown" ma:internalName="ReadOnlyStatus" ma:readOnly="false">
      <xsd:simpleType>
        <xsd:restriction base="dms:Choice">
          <xsd:enumeration value="Open"/>
          <xsd:enumeration value="Document"/>
          <xsd:enumeration value="Document and Metadata"/>
        </xsd:restriction>
      </xsd:simpleType>
    </xsd:element>
    <xsd:element name="Authoritative_Version" ma:index="10" nillable="true" ma:displayName="Authoritative Version" ma:default="0" ma:internalName="AuthoritativeVersion" ma:readOnly="false">
      <xsd:simpleType>
        <xsd:restriction base="dms:Boolean"/>
      </xsd:simpleType>
    </xsd:element>
    <xsd:element name="PRA_Text_1" ma:index="11" nillable="true" ma:displayName="PRA Text 1" ma:internalName="PraText1" ma:readOnly="false">
      <xsd:simpleType>
        <xsd:restriction base="dms:Text"/>
      </xsd:simpleType>
    </xsd:element>
    <xsd:element name="PRA_Text_2" ma:index="12" nillable="true" ma:displayName="PRA Text 2" ma:internalName="PraText2" ma:readOnly="false">
      <xsd:simpleType>
        <xsd:restriction base="dms:Text"/>
      </xsd:simpleType>
    </xsd:element>
    <xsd:element name="PRA_Text_3" ma:index="13" nillable="true" ma:displayName="PRA Text 3" ma:internalName="PraText3" ma:readOnly="false">
      <xsd:simpleType>
        <xsd:restriction base="dms:Text"/>
      </xsd:simpleType>
    </xsd:element>
    <xsd:element name="PRA_Text_4" ma:index="14" nillable="true" ma:displayName="PRA Text 4" ma:internalName="PraText4" ma:readOnly="false">
      <xsd:simpleType>
        <xsd:restriction base="dms:Text"/>
      </xsd:simpleType>
    </xsd:element>
    <xsd:element name="PRA_Text_5" ma:index="15" nillable="true" ma:displayName="PRA Text 5" ma:internalName="PraText5" ma:readOnly="false">
      <xsd:simpleType>
        <xsd:restriction base="dms:Text"/>
      </xsd:simpleType>
    </xsd:element>
    <xsd:element name="PRA_Date_1" ma:index="16" nillable="true" ma:displayName="PRA Date 1" ma:format="DateTime" ma:internalName="PraDate1" ma:readOnly="false">
      <xsd:simpleType>
        <xsd:restriction base="dms:DateTime"/>
      </xsd:simpleType>
    </xsd:element>
    <xsd:element name="PRA_Date_2" ma:index="17" nillable="true" ma:displayName="PRA Date 2" ma:format="DateTime" ma:internalName="PraDate2" ma:readOnly="false">
      <xsd:simpleType>
        <xsd:restriction base="dms:DateTime"/>
      </xsd:simpleType>
    </xsd:element>
    <xsd:element name="PRA_Date_3" ma:index="18" nillable="true" ma:displayName="PRA Date 3" ma:format="DateTime" ma:internalName="PraDate3" ma:readOnly="false">
      <xsd:simpleType>
        <xsd:restriction base="dms:DateTime"/>
      </xsd:simpleType>
    </xsd:element>
    <xsd:element name="PRA_Date_Trigger" ma:index="19" nillable="true" ma:displayName="PRA Date Trigger" ma:format="DateTime" ma:internalName="PraDateTrigger" ma:readOnly="false">
      <xsd:simpleType>
        <xsd:restriction base="dms:DateTime"/>
      </xsd:simpleType>
    </xsd:element>
    <xsd:element name="PRA_Date_Disposal" ma:index="20" nillable="true" ma:displayName="PRA Date Disposal" ma:format="DateTime" ma:internalName="PraDateDisposal" ma:readOnly="false">
      <xsd:simpleType>
        <xsd:restriction base="dms:DateTime"/>
      </xsd:simpleType>
    </xsd:element>
    <xsd:element name="Target_Audience" ma:index="24" ma:displayName="Target Audience" ma:default="Internal" ma:format="RadioButtons" ma:hidden="true" ma:internalName="TargetAudience" ma:readOnly="false">
      <xsd:simpleType>
        <xsd:restriction base="dms:Choice">
          <xsd:enumeration value="Internal"/>
          <xsd:enumeration value="External"/>
        </xsd:restriction>
      </xsd:simpleType>
    </xsd:element>
    <xsd:element name="Original_Document" ma:index="26" nillable="true" ma:displayName="Original Document" ma:hidden="true" ma:internalName="OriginalDocument" ma:readOnly="false">
      <xsd:simpleType>
        <xsd:restriction base="dms:Text"/>
      </xsd:simpleType>
    </xsd:element>
    <xsd:element name="Document_x0020_Type" ma:index="30" nillable="true" ma:displayName="Document Type" ma:description="what type of documentation is being generated" ma:format="Dropdown" ma:internalName="Document_x0020_Type" ma:readOnly="false">
      <xsd:simpleType>
        <xsd:restriction base="dms:Choice">
          <xsd:enumeration value="APPLICATION, certificate, consent related"/>
          <xsd:enumeration value="CONTRACT, Variation, Agreement"/>
          <xsd:enumeration value="CORRESPONDENCE"/>
          <xsd:enumeration value="DRAWING, Plan, Map, Title"/>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Law, procedure"/>
          <xsd:enumeration value="SERVICE REQUEST related"/>
          <xsd:enumeration value="SUBMISSION"/>
          <xsd:enumeration value="SPECIFICATION or standard"/>
          <xsd:enumeration value="SUPPLIER PRODUCT Info"/>
          <xsd:enumeration value="TEMPLATE, Checklist or Form"/>
          <xsd:enumeration value="THIRD PARTY reference material"/>
        </xsd:restriction>
      </xsd:simpleType>
    </xsd:element>
    <xsd:element name="Function" ma:index="31" nillable="true" ma:displayName="Function" ma:description="IA structures - business functional" ma:format="Dropdown" ma:internalName="Function" ma:readOnly="false">
      <xsd:simpleType>
        <xsd:restriction base="dms:Choice">
          <xsd:enumeration value="Accountability and Reporting"/>
          <xsd:enumeration value="Board"/>
          <xsd:enumeration value="Communications"/>
          <xsd:enumeration value="Corporate"/>
          <xsd:enumeration value="Information Technology"/>
          <xsd:enumeration value="Operations"/>
          <xsd:enumeration value="Partnerships"/>
          <xsd:enumeration value="Policies"/>
          <xsd:enumeration value="Projects"/>
          <xsd:enumeration value="Strategic Planning"/>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c9ea57b-4aea-4ea0-b31e-ea2e4be93cc7" elementFormDefault="qualified">
    <xsd:import namespace="http://schemas.microsoft.com/office/2006/documentManagement/types"/>
    <xsd:import namespace="http://schemas.microsoft.com/office/infopath/2007/PartnerControls"/>
    <xsd:element name="Key_x0020_Words" ma:index="29" nillable="true" ma:displayName="Key Words" ma:description="Please add name of Committees" ma:internalName="Key_x0020_Words" ma:readOnly="false">
      <xsd:complexType>
        <xsd:complexContent>
          <xsd:extension base="dms:MultiChoiceFillIn">
            <xsd:sequence>
              <xsd:element name="Value" maxOccurs="unbounded" minOccurs="0" nillable="true">
                <xsd:simpleType>
                  <xsd:union memberTypes="dms:Text">
                    <xsd:simpleType>
                      <xsd:restriction base="dms:Choice">
                        <xsd:enumeration value="Board"/>
                      </xsd:restriction>
                    </xsd:simpleType>
                  </xsd:union>
                </xsd:simpleType>
              </xsd:element>
            </xsd:sequence>
          </xsd:extension>
        </xsd:complexContent>
      </xsd:complexType>
    </xsd:element>
    <xsd:element name="Activity" ma:index="32" nillable="true" ma:displayName="Activity" ma:default="Finance" ma:description="update with related activities" ma:format="RadioButtons" ma:internalName="Activity" ma:readOnly="false">
      <xsd:simpleType>
        <xsd:restriction base="dms:Choice">
          <xsd:enumeration value="Finance"/>
        </xsd:restriction>
      </xsd:simpleType>
    </xsd:element>
    <xsd:element name="Date" ma:index="33" nillable="true" ma:displayName="Date" ma:format="DateTime" ma:hidden="true" ma:internalName="ILDate" ma:readOnly="false">
      <xsd:simpleType>
        <xsd:restriction base="dms:DateTime"/>
      </xsd:simpleType>
    </xsd:element>
    <xsd:element name="FunctionGroup" ma:index="34" nillable="true" ma:displayName="Function Group" ma:default="NA" ma:format="RadioButtons" ma:hidden="true" ma:internalName="FunctionGroup" ma:readOnly="false">
      <xsd:simpleType>
        <xsd:union memberTypes="dms:Text">
          <xsd:simpleType>
            <xsd:restriction base="dms:Choice">
              <xsd:enumeration value="NA"/>
            </xsd:restriction>
          </xsd:simpleType>
        </xsd:union>
      </xsd:simpleType>
    </xsd:element>
    <xsd:element name="Project" ma:index="35" nillable="true" ma:displayName="Project" ma:default="NA" ma:format="RadioButtons" ma:hidden="true" ma:internalName="Project" ma:readOnly="false">
      <xsd:simpleType>
        <xsd:union memberTypes="dms:Text">
          <xsd:simpleType>
            <xsd:restriction base="dms:Choice">
              <xsd:enumeration value="NA"/>
            </xsd:restriction>
          </xsd:simpleType>
        </xsd:union>
      </xsd:simpleType>
    </xsd:element>
    <xsd:element name="CategoryName" ma:index="36" nillable="true" ma:displayName="Category Name" ma:default="NA" ma:format="RadioButtons" ma:hidden="true" ma:internalName="CategoryName" ma:readOnly="false">
      <xsd:simpleType>
        <xsd:union memberTypes="dms:Text">
          <xsd:simpleType>
            <xsd:restriction base="dms:Choice">
              <xsd:enumeration value="NA"/>
            </xsd:restriction>
          </xsd:simpleType>
        </xsd:union>
      </xsd:simpleType>
    </xsd:element>
    <xsd:element name="Case" ma:index="37" nillable="true" ma:displayName="Case" ma:format="RadioButtons" ma:hidden="true" ma:internalName="Case" ma:readOnly="false">
      <xsd:simpleType>
        <xsd:union memberTypes="dms:Text">
          <xsd:simpleType>
            <xsd:restriction base="dms:Choice">
              <xsd:enumeration value="NA"/>
            </xsd:restriction>
          </xsd:simpleType>
        </xsd:union>
      </xsd:simpleType>
    </xsd:element>
    <xsd:element name="CategoryValue" ma:index="38" nillable="true" ma:displayName="Category Value" ma:format="RadioButtons" ma:hidden="true" ma:internalName="CategoryValue" ma:readOnly="false">
      <xsd:simpleType>
        <xsd:union memberTypes="dms:Text">
          <xsd:simpleType>
            <xsd:restriction base="dms:Choice">
              <xsd:enumeration value="NA"/>
            </xsd:restriction>
          </xsd:simpleType>
        </xsd:union>
      </xsd:simpleType>
    </xsd:element>
    <xsd:element name="Volume" ma:index="39" nillable="true" ma:displayName="Volume" ma:default="NA" ma:format="RadioButtons" ma:hidden="true" ma:internalName="Volume" ma:readOnly="false">
      <xsd:simpleType>
        <xsd:union memberTypes="dms:Text">
          <xsd:simpleType>
            <xsd:restriction base="dms:Choice">
              <xsd:enumeration value="NA"/>
            </xsd:restriction>
          </xsd:simpleType>
        </xsd:union>
      </xsd:simpleType>
    </xsd:element>
    <xsd:element name="Subactivity" ma:index="40" nillable="true" ma:displayName="Subactivity" ma:default="Corporate Financial Reporting" ma:description="update with related subactivities, if applicable" ma:format="RadioButtons" ma:internalName="Subactivity" ma:readOnly="false">
      <xsd:simpleType>
        <xsd:union memberTypes="dms:Text">
          <xsd:simpleType>
            <xsd:restriction base="dms:Choice">
              <xsd:enumeration value="Corporate Financial Reporting"/>
            </xsd:restriction>
          </xsd:simpleType>
        </xsd:union>
      </xsd:simpleType>
    </xsd:element>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SearchProperties" ma:index="48" nillable="true" ma:displayName="MediaServiceSearchProperties" ma:hidden="true" ma:internalName="MediaServiceSearchProperties" ma:readOnly="true">
      <xsd:simpleType>
        <xsd:restriction base="dms:Note"/>
      </xsd:simple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4945e-78a5-4f92-8ec1-fb99b402476e" elementFormDefault="qualified">
    <xsd:import namespace="http://schemas.microsoft.com/office/2006/documentManagement/types"/>
    <xsd:import namespace="http://schemas.microsoft.com/office/infopath/2007/PartnerControls"/>
    <xsd:element name="SharedWithUsers" ma:index="4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c3d398-3137-4047-b55a-a89119a3576f" elementFormDefault="qualified">
    <xsd:import namespace="http://schemas.microsoft.com/office/2006/documentManagement/types"/>
    <xsd:import namespace="http://schemas.microsoft.com/office/infopath/2007/PartnerControls"/>
    <xsd:element name="_dlc_DocId" ma:index="45" nillable="true" ma:displayName="Document ID Value" ma:description="The value of the document ID assigned to this item." ma:internalName="_dlc_DocId" ma:readOnly="true">
      <xsd:simpleType>
        <xsd:restriction base="dms:Text"/>
      </xsd:simple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9936c5b-ab75-462c-b8a8-a26cadb48d73" ContentTypeId="0x010100EEDECCE189EEE64CBD4130801EEA33A2"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9bc3d398-3137-4047-b55a-a89119a3576f"/>
    <ds:schemaRef ds:uri="ac9ea57b-4aea-4ea0-b31e-ea2e4be93cc7"/>
    <ds:schemaRef ds:uri="b221c1bd-de38-4b24-a0f3-1dffb5664ca3"/>
    <ds:schemaRef ds:uri="5bc4945e-78a5-4f92-8ec1-fb99b402476e"/>
  </ds:schemaRefs>
</ds:datastoreItem>
</file>

<file path=customXml/itemProps2.xml><?xml version="1.0" encoding="utf-8"?>
<ds:datastoreItem xmlns:ds="http://schemas.openxmlformats.org/officeDocument/2006/customXml" ds:itemID="{7518DCCD-F265-4049-9655-D10E9A1CFE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21c1bd-de38-4b24-a0f3-1dffb5664ca3"/>
    <ds:schemaRef ds:uri="ac9ea57b-4aea-4ea0-b31e-ea2e4be93cc7"/>
    <ds:schemaRef ds:uri="5bc4945e-78a5-4f92-8ec1-fb99b402476e"/>
    <ds:schemaRef ds:uri="9bc3d398-3137-4047-b55a-a89119a35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1A62FC61-A77A-4C55-8AF4-61938EAE5465}">
  <ds:schemaRefs>
    <ds:schemaRef ds:uri="Microsoft.SharePoint.Taxonomy.ContentTypeSync"/>
  </ds:schemaRefs>
</ds:datastoreItem>
</file>

<file path=customXml/itemProps5.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dc:title>
  <dc:subject/>
  <dc:creator>mortensenm</dc:creator>
  <cp:keywords/>
  <dc:description>Version 7 - for review by SIT - ready 2/10/18</dc:description>
  <cp:lastModifiedBy>Ric Cullinane</cp:lastModifiedBy>
  <cp:revision/>
  <dcterms:created xsi:type="dcterms:W3CDTF">2010-10-17T20:59:02Z</dcterms:created>
  <dcterms:modified xsi:type="dcterms:W3CDTF">2024-07-17T22:29:09Z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0x010100EEDECCE189EEE64CBD4130801EEA33A20034734F8CD2634C4C9A9A66DF3F480732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c1aa36a6-4cf5-46ea-beee-e75fc4ec27ac</vt:lpwstr>
  </property>
  <property fmtid="{D5CDD505-2E9C-101B-9397-08002B2CF9AE}" pid="10" name="SharedWithUsers">
    <vt:lpwstr>87;#Ken Smart;#157;#Nehalkumar patel</vt:lpwstr>
  </property>
</Properties>
</file>